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BELO HORIZONTE\"/>
    </mc:Choice>
  </mc:AlternateContent>
  <bookViews>
    <workbookView xWindow="0" yWindow="0" windowWidth="23040" windowHeight="9192" tabRatio="708" activeTab="7"/>
  </bookViews>
  <sheets>
    <sheet name="Dicas Foliões" sheetId="3" r:id="rId1"/>
    <sheet name="POP UP " sheetId="10" r:id="rId2"/>
    <sheet name="VT Exclusivo Patrocinador" sheetId="14" r:id="rId3"/>
    <sheet name="Chamada 30&quot; Ass 5s" sheetId="5" r:id="rId4"/>
    <sheet name="Chamada 10&quot;" sheetId="12" r:id="rId5"/>
    <sheet name="Agenda " sheetId="8" r:id="rId6"/>
    <sheet name="Flashes " sheetId="9" r:id="rId7"/>
    <sheet name="TOTAL PROJETO" sheetId="7" r:id="rId8"/>
  </sheets>
  <definedNames>
    <definedName name="_1Excel_BuiltIn_Print_Area_1_1" localSheetId="5">'Agenda '!#REF!</definedName>
    <definedName name="_1Excel_BuiltIn_Print_Area_1_1" localSheetId="4">'Chamada 10"'!#REF!</definedName>
    <definedName name="_1Excel_BuiltIn_Print_Area_1_1" localSheetId="3">'Chamada 30" Ass 5s'!#REF!</definedName>
    <definedName name="_1Excel_BuiltIn_Print_Area_1_1" localSheetId="0">'Dicas Foliões'!#REF!</definedName>
    <definedName name="_1Excel_BuiltIn_Print_Area_1_1" localSheetId="6">'Flashes '!#REF!</definedName>
    <definedName name="_1Excel_BuiltIn_Print_Area_1_1" localSheetId="1">'POP UP '!#REF!</definedName>
    <definedName name="_1Excel_BuiltIn_Print_Area_1_1" localSheetId="2">'VT Exclusivo Patrocinador'!#REF!</definedName>
    <definedName name="_1Excel_BuiltIn_Print_Area_1_1">#REF!</definedName>
    <definedName name="_2Excel_BuiltIn_Print_Area_1_1_1_1_1" localSheetId="5">'Agenda '!#REF!</definedName>
    <definedName name="_2Excel_BuiltIn_Print_Area_1_1_1_1_1" localSheetId="4">'Chamada 10"'!#REF!</definedName>
    <definedName name="_2Excel_BuiltIn_Print_Area_1_1_1_1_1" localSheetId="3">'Chamada 30" Ass 5s'!#REF!</definedName>
    <definedName name="_2Excel_BuiltIn_Print_Area_1_1_1_1_1" localSheetId="0">'Dicas Foliões'!#REF!</definedName>
    <definedName name="_2Excel_BuiltIn_Print_Area_1_1_1_1_1" localSheetId="6">'Flashes '!#REF!</definedName>
    <definedName name="_2Excel_BuiltIn_Print_Area_1_1_1_1_1" localSheetId="1">'POP UP '!#REF!</definedName>
    <definedName name="_2Excel_BuiltIn_Print_Area_1_1_1_1_1" localSheetId="2">'VT Exclusivo Patrocinador'!#REF!</definedName>
    <definedName name="_2Excel_BuiltIn_Print_Area_1_1_1_1_1">#REF!</definedName>
    <definedName name="_xlnm.Print_Area" localSheetId="5">'Agenda '!#REF!</definedName>
    <definedName name="_xlnm.Print_Area" localSheetId="4">'Chamada 10"'!#REF!</definedName>
    <definedName name="_xlnm.Print_Area" localSheetId="3">'Chamada 30" Ass 5s'!#REF!</definedName>
    <definedName name="_xlnm.Print_Area" localSheetId="0">'Dicas Foliões'!#REF!</definedName>
    <definedName name="_xlnm.Print_Area" localSheetId="6">'Flashes '!#REF!</definedName>
    <definedName name="_xlnm.Print_Area" localSheetId="1">'POP UP '!#REF!</definedName>
    <definedName name="_xlnm.Print_Area" localSheetId="7">'TOTAL PROJETO'!$A$1:$E$18</definedName>
    <definedName name="_xlnm.Print_Area" localSheetId="2">'VT Exclusivo Patrocinador'!#REF!</definedName>
    <definedName name="Excel_BuiltIn_Print_Area_1" localSheetId="5">'Agenda '!#REF!</definedName>
    <definedName name="Excel_BuiltIn_Print_Area_1" localSheetId="4">'Chamada 10"'!#REF!</definedName>
    <definedName name="Excel_BuiltIn_Print_Area_1" localSheetId="3">'Chamada 30" Ass 5s'!#REF!</definedName>
    <definedName name="Excel_BuiltIn_Print_Area_1" localSheetId="0">'Dicas Foliões'!#REF!</definedName>
    <definedName name="Excel_BuiltIn_Print_Area_1" localSheetId="6">'Flashes '!#REF!</definedName>
    <definedName name="Excel_BuiltIn_Print_Area_1" localSheetId="1">'POP UP '!#REF!</definedName>
    <definedName name="Excel_BuiltIn_Print_Area_1" localSheetId="2">'VT Exclusivo Patrocinador'!#REF!</definedName>
    <definedName name="Excel_BuiltIn_Print_Area_1">#REF!</definedName>
    <definedName name="Excel_BuiltIn_Print_Area_1_1" localSheetId="5">'Agenda '!#REF!</definedName>
    <definedName name="Excel_BuiltIn_Print_Area_1_1" localSheetId="4">'Chamada 10"'!#REF!</definedName>
    <definedName name="Excel_BuiltIn_Print_Area_1_1" localSheetId="3">'Chamada 30" Ass 5s'!#REF!</definedName>
    <definedName name="Excel_BuiltIn_Print_Area_1_1" localSheetId="0">'Dicas Foliões'!#REF!</definedName>
    <definedName name="Excel_BuiltIn_Print_Area_1_1" localSheetId="6">'Flashes '!#REF!</definedName>
    <definedName name="Excel_BuiltIn_Print_Area_1_1" localSheetId="1">'POP UP '!#REF!</definedName>
    <definedName name="Excel_BuiltIn_Print_Area_1_1" localSheetId="2">'VT Exclusivo Patrocinador'!#REF!</definedName>
    <definedName name="Excel_BuiltIn_Print_Area_1_1">#REF!</definedName>
    <definedName name="Excel_BuiltIn_Print_Area_1_1_1" localSheetId="5">'Agenda '!#REF!</definedName>
    <definedName name="Excel_BuiltIn_Print_Area_1_1_1" localSheetId="4">'Chamada 10"'!#REF!</definedName>
    <definedName name="Excel_BuiltIn_Print_Area_1_1_1" localSheetId="3">'Chamada 30" Ass 5s'!#REF!</definedName>
    <definedName name="Excel_BuiltIn_Print_Area_1_1_1" localSheetId="0">'Dicas Foliões'!#REF!</definedName>
    <definedName name="Excel_BuiltIn_Print_Area_1_1_1" localSheetId="6">'Flashes '!#REF!</definedName>
    <definedName name="Excel_BuiltIn_Print_Area_1_1_1" localSheetId="1">'POP UP '!#REF!</definedName>
    <definedName name="Excel_BuiltIn_Print_Area_1_1_1" localSheetId="2">'VT Exclusivo Patrocinador'!#REF!</definedName>
    <definedName name="Excel_BuiltIn_Print_Area_1_1_1">#REF!</definedName>
    <definedName name="Excel_BuiltIn_Print_Area_1_1_1_1" localSheetId="5">'Agenda '!#REF!</definedName>
    <definedName name="Excel_BuiltIn_Print_Area_1_1_1_1" localSheetId="4">'Chamada 10"'!#REF!</definedName>
    <definedName name="Excel_BuiltIn_Print_Area_1_1_1_1" localSheetId="3">'Chamada 30" Ass 5s'!#REF!</definedName>
    <definedName name="Excel_BuiltIn_Print_Area_1_1_1_1" localSheetId="0">'Dicas Foliões'!#REF!</definedName>
    <definedName name="Excel_BuiltIn_Print_Area_1_1_1_1" localSheetId="6">'Flashes '!#REF!</definedName>
    <definedName name="Excel_BuiltIn_Print_Area_1_1_1_1" localSheetId="1">'POP UP '!#REF!</definedName>
    <definedName name="Excel_BuiltIn_Print_Area_1_1_1_1" localSheetId="2">'VT Exclusivo Patrocinador'!#REF!</definedName>
    <definedName name="Excel_BuiltIn_Print_Area_1_1_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8" l="1"/>
  <c r="J26" i="12"/>
  <c r="I14" i="5"/>
  <c r="I13" i="5"/>
  <c r="I15" i="5"/>
  <c r="J24" i="14"/>
  <c r="I10" i="14"/>
  <c r="K10" i="14" s="1"/>
  <c r="I8" i="10"/>
  <c r="K8" i="10" s="1"/>
  <c r="L8" i="10" s="1"/>
  <c r="K21" i="3"/>
  <c r="L21" i="3" s="1"/>
  <c r="K17" i="3"/>
  <c r="L17" i="3" s="1"/>
  <c r="K13" i="3"/>
  <c r="L13" i="3" s="1"/>
  <c r="K11" i="3"/>
  <c r="L11" i="3" s="1"/>
  <c r="K9" i="3"/>
  <c r="L9" i="3" s="1"/>
  <c r="I8" i="3"/>
  <c r="K8" i="3" s="1"/>
  <c r="I9" i="3"/>
  <c r="I10" i="3"/>
  <c r="K10" i="3" s="1"/>
  <c r="L10" i="3" s="1"/>
  <c r="I11" i="3"/>
  <c r="I12" i="3"/>
  <c r="I13" i="3"/>
  <c r="I14" i="3"/>
  <c r="K14" i="3" s="1"/>
  <c r="L14" i="3" s="1"/>
  <c r="I15" i="3"/>
  <c r="K15" i="3" s="1"/>
  <c r="L15" i="3" s="1"/>
  <c r="I16" i="3"/>
  <c r="K16" i="3" s="1"/>
  <c r="L16" i="3" s="1"/>
  <c r="I17" i="3"/>
  <c r="I18" i="3"/>
  <c r="K18" i="3" s="1"/>
  <c r="L18" i="3" s="1"/>
  <c r="I19" i="3"/>
  <c r="K19" i="3" s="1"/>
  <c r="L19" i="3" s="1"/>
  <c r="I20" i="3"/>
  <c r="K20" i="3" s="1"/>
  <c r="L20" i="3" s="1"/>
  <c r="I21" i="3"/>
  <c r="L8" i="3" l="1"/>
  <c r="C10" i="7"/>
  <c r="I23" i="14"/>
  <c r="K23" i="14" s="1"/>
  <c r="L23" i="14" s="1"/>
  <c r="I22" i="14"/>
  <c r="K22" i="14" s="1"/>
  <c r="L22" i="14" s="1"/>
  <c r="I21" i="14"/>
  <c r="K21" i="14" s="1"/>
  <c r="L21" i="14" s="1"/>
  <c r="I20" i="14"/>
  <c r="K20" i="14" s="1"/>
  <c r="L20" i="14" s="1"/>
  <c r="I19" i="14"/>
  <c r="K19" i="14" s="1"/>
  <c r="L19" i="14" s="1"/>
  <c r="I18" i="14"/>
  <c r="I17" i="14"/>
  <c r="I16" i="14"/>
  <c r="I15" i="14"/>
  <c r="I14" i="14"/>
  <c r="I13" i="14"/>
  <c r="I12" i="14"/>
  <c r="I11" i="14"/>
  <c r="L10" i="14"/>
  <c r="I9" i="14"/>
  <c r="I8" i="14"/>
  <c r="K8" i="14" s="1"/>
  <c r="K11" i="14" l="1"/>
  <c r="L11" i="14" s="1"/>
  <c r="K12" i="14"/>
  <c r="L12" i="14" s="1"/>
  <c r="K15" i="14"/>
  <c r="L15" i="14" s="1"/>
  <c r="L16" i="14"/>
  <c r="K16" i="14"/>
  <c r="K9" i="14"/>
  <c r="K24" i="14" s="1"/>
  <c r="D10" i="7" s="1"/>
  <c r="L13" i="14"/>
  <c r="K13" i="14"/>
  <c r="K17" i="14"/>
  <c r="L17" i="14" s="1"/>
  <c r="L14" i="14"/>
  <c r="K14" i="14"/>
  <c r="K18" i="14"/>
  <c r="L18" i="14" s="1"/>
  <c r="L8" i="14"/>
  <c r="J14" i="9"/>
  <c r="I21" i="12"/>
  <c r="K21" i="12" s="1"/>
  <c r="K22" i="12"/>
  <c r="L22" i="12" s="1"/>
  <c r="C7" i="7"/>
  <c r="I25" i="12"/>
  <c r="K25" i="12" s="1"/>
  <c r="L25" i="12" s="1"/>
  <c r="I24" i="12"/>
  <c r="K24" i="12" s="1"/>
  <c r="L24" i="12" s="1"/>
  <c r="I23" i="12"/>
  <c r="K23" i="12" s="1"/>
  <c r="L23" i="12" s="1"/>
  <c r="I20" i="12"/>
  <c r="K20" i="12" s="1"/>
  <c r="L20" i="12" s="1"/>
  <c r="I19" i="12"/>
  <c r="K19" i="12" s="1"/>
  <c r="L19" i="12" s="1"/>
  <c r="I18" i="12"/>
  <c r="K18" i="12" s="1"/>
  <c r="L18" i="12" s="1"/>
  <c r="I17" i="12"/>
  <c r="K17" i="12" s="1"/>
  <c r="L17" i="12" s="1"/>
  <c r="I16" i="12"/>
  <c r="K16" i="12" s="1"/>
  <c r="L16" i="12" s="1"/>
  <c r="I15" i="12"/>
  <c r="K15" i="12" s="1"/>
  <c r="L15" i="12" s="1"/>
  <c r="I14" i="12"/>
  <c r="K14" i="12" s="1"/>
  <c r="L14" i="12" s="1"/>
  <c r="I13" i="12"/>
  <c r="K13" i="12" s="1"/>
  <c r="L13" i="12" s="1"/>
  <c r="I12" i="12"/>
  <c r="K12" i="12" s="1"/>
  <c r="L12" i="12" s="1"/>
  <c r="K11" i="12"/>
  <c r="L11" i="12" s="1"/>
  <c r="I11" i="12"/>
  <c r="I10" i="12"/>
  <c r="K10" i="12" s="1"/>
  <c r="L10" i="12" s="1"/>
  <c r="I9" i="12"/>
  <c r="K9" i="12" s="1"/>
  <c r="L9" i="12" s="1"/>
  <c r="I8" i="12"/>
  <c r="K8" i="12" s="1"/>
  <c r="I17" i="8"/>
  <c r="K17" i="8" s="1"/>
  <c r="L17" i="8" s="1"/>
  <c r="I16" i="8"/>
  <c r="K16" i="8" s="1"/>
  <c r="L16" i="8" s="1"/>
  <c r="K15" i="5"/>
  <c r="L15" i="5" s="1"/>
  <c r="I16" i="5"/>
  <c r="K16" i="5" s="1"/>
  <c r="L16" i="5" s="1"/>
  <c r="J24" i="8"/>
  <c r="C8" i="7" s="1"/>
  <c r="K26" i="12" l="1"/>
  <c r="D7" i="7" s="1"/>
  <c r="L9" i="14"/>
  <c r="L24" i="14" s="1"/>
  <c r="E10" i="7" s="1"/>
  <c r="L21" i="12"/>
  <c r="L8" i="12"/>
  <c r="Y12" i="9"/>
  <c r="Z12" i="9" s="1"/>
  <c r="Y10" i="9"/>
  <c r="Z10" i="9" s="1"/>
  <c r="Y11" i="9"/>
  <c r="Z11" i="9" s="1"/>
  <c r="V10" i="9"/>
  <c r="W10" i="9" s="1"/>
  <c r="V11" i="9"/>
  <c r="W11" i="9" s="1"/>
  <c r="V12" i="9"/>
  <c r="W12" i="9" s="1"/>
  <c r="T11" i="9"/>
  <c r="T12" i="9"/>
  <c r="S10" i="9"/>
  <c r="T10" i="9" s="1"/>
  <c r="S11" i="9"/>
  <c r="S12" i="9"/>
  <c r="K11" i="9"/>
  <c r="L11" i="9" s="1"/>
  <c r="I10" i="9"/>
  <c r="K10" i="9" s="1"/>
  <c r="L10" i="9" s="1"/>
  <c r="I11" i="9"/>
  <c r="I12" i="9"/>
  <c r="K12" i="9" s="1"/>
  <c r="L12" i="9" s="1"/>
  <c r="L26" i="12" l="1"/>
  <c r="E7" i="7" s="1"/>
  <c r="I9" i="9"/>
  <c r="I13" i="9"/>
  <c r="I8" i="9"/>
  <c r="I9" i="5"/>
  <c r="I8" i="5"/>
  <c r="J24" i="5"/>
  <c r="C6" i="7" s="1"/>
  <c r="K9" i="9" l="1"/>
  <c r="K13" i="9"/>
  <c r="K8" i="9"/>
  <c r="K9" i="10"/>
  <c r="D5" i="7" s="1"/>
  <c r="K14" i="9" l="1"/>
  <c r="D9" i="7"/>
  <c r="I9" i="8" l="1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18" i="8"/>
  <c r="K18" i="8" s="1"/>
  <c r="I19" i="8"/>
  <c r="K19" i="8" s="1"/>
  <c r="I20" i="8"/>
  <c r="K20" i="8" s="1"/>
  <c r="I21" i="8"/>
  <c r="K21" i="8" s="1"/>
  <c r="I22" i="8"/>
  <c r="K22" i="8" s="1"/>
  <c r="K23" i="8"/>
  <c r="I8" i="8"/>
  <c r="K8" i="8" s="1"/>
  <c r="K9" i="5"/>
  <c r="I10" i="5"/>
  <c r="K10" i="5" s="1"/>
  <c r="I11" i="5"/>
  <c r="K11" i="5" s="1"/>
  <c r="I12" i="5"/>
  <c r="K12" i="5" s="1"/>
  <c r="K13" i="5"/>
  <c r="K14" i="5"/>
  <c r="I17" i="5"/>
  <c r="K17" i="5" s="1"/>
  <c r="I18" i="5"/>
  <c r="K18" i="5" s="1"/>
  <c r="I19" i="5"/>
  <c r="K19" i="5" s="1"/>
  <c r="I20" i="5"/>
  <c r="K20" i="5" s="1"/>
  <c r="I21" i="5"/>
  <c r="K21" i="5" s="1"/>
  <c r="I22" i="5"/>
  <c r="K22" i="5" s="1"/>
  <c r="I23" i="5"/>
  <c r="K23" i="5" s="1"/>
  <c r="K8" i="5"/>
  <c r="K24" i="5" l="1"/>
  <c r="D6" i="7" s="1"/>
  <c r="K24" i="8"/>
  <c r="D8" i="7" s="1"/>
  <c r="J22" i="3" l="1"/>
  <c r="C4" i="7" s="1"/>
  <c r="J9" i="10"/>
  <c r="C5" i="7" s="1"/>
  <c r="L9" i="10"/>
  <c r="E5" i="7" s="1"/>
  <c r="L8" i="9" l="1"/>
  <c r="V13" i="9"/>
  <c r="W13" i="9" s="1"/>
  <c r="S13" i="9"/>
  <c r="T13" i="9" s="1"/>
  <c r="V9" i="9"/>
  <c r="W9" i="9" s="1"/>
  <c r="S9" i="9"/>
  <c r="T9" i="9" s="1"/>
  <c r="V8" i="9"/>
  <c r="W8" i="9" s="1"/>
  <c r="S8" i="9"/>
  <c r="T8" i="9" s="1"/>
  <c r="C9" i="7"/>
  <c r="R20" i="9"/>
  <c r="Y13" i="9"/>
  <c r="Z13" i="9" s="1"/>
  <c r="Y9" i="9"/>
  <c r="Z9" i="9" s="1"/>
  <c r="Y8" i="9"/>
  <c r="Z8" i="9" s="1"/>
  <c r="Z14" i="9" s="1"/>
  <c r="L13" i="9" l="1"/>
  <c r="L9" i="9"/>
  <c r="S14" i="9"/>
  <c r="T14" i="9"/>
  <c r="W14" i="9"/>
  <c r="V14" i="9"/>
  <c r="Y14" i="9"/>
  <c r="L23" i="8"/>
  <c r="L22" i="8"/>
  <c r="L20" i="8"/>
  <c r="L19" i="8"/>
  <c r="L18" i="8"/>
  <c r="L15" i="8"/>
  <c r="L14" i="8"/>
  <c r="L13" i="8"/>
  <c r="L12" i="8"/>
  <c r="L11" i="8"/>
  <c r="L9" i="8"/>
  <c r="L8" i="8"/>
  <c r="K12" i="3"/>
  <c r="L12" i="3" l="1"/>
  <c r="L22" i="3" s="1"/>
  <c r="D4" i="7" s="1"/>
  <c r="K22" i="3"/>
  <c r="E9" i="7"/>
  <c r="L14" i="9"/>
  <c r="N22" i="9"/>
  <c r="L10" i="8"/>
  <c r="L21" i="8"/>
  <c r="L24" i="8" l="1"/>
  <c r="N20" i="9"/>
  <c r="N18" i="9"/>
  <c r="L8" i="5"/>
  <c r="L9" i="5"/>
  <c r="L10" i="5"/>
  <c r="L12" i="5"/>
  <c r="L13" i="5"/>
  <c r="L14" i="5"/>
  <c r="L18" i="5"/>
  <c r="L19" i="5"/>
  <c r="L20" i="5"/>
  <c r="L21" i="5"/>
  <c r="L22" i="5"/>
  <c r="L23" i="5"/>
  <c r="L17" i="5"/>
  <c r="L11" i="5"/>
  <c r="E8" i="7" l="1"/>
  <c r="L24" i="5"/>
  <c r="E6" i="7" s="1"/>
  <c r="C11" i="7" l="1"/>
  <c r="C13" i="7" s="1"/>
  <c r="D11" i="7" l="1"/>
  <c r="D13" i="7" s="1"/>
  <c r="E4" i="7"/>
  <c r="E11" i="7" l="1"/>
  <c r="E13" i="7" s="1"/>
</calcChain>
</file>

<file path=xl/sharedStrings.xml><?xml version="1.0" encoding="utf-8"?>
<sst xmlns="http://schemas.openxmlformats.org/spreadsheetml/2006/main" count="661" uniqueCount="126">
  <si>
    <t>NEGOCIAÇÃO</t>
  </si>
  <si>
    <t>PROGRAMAÇÃO</t>
  </si>
  <si>
    <t>GÊNERO</t>
  </si>
  <si>
    <t>HORA</t>
  </si>
  <si>
    <t>FALA BRASIL</t>
  </si>
  <si>
    <t>BALANÇO GERAL</t>
  </si>
  <si>
    <t>DOMINGO ESPETACULAR</t>
  </si>
  <si>
    <t>Aud</t>
  </si>
  <si>
    <t>GRP</t>
  </si>
  <si>
    <t>Impacto</t>
  </si>
  <si>
    <t>Nº</t>
  </si>
  <si>
    <t>INSER.</t>
  </si>
  <si>
    <t>CPM Domicílios:</t>
  </si>
  <si>
    <t xml:space="preserve">CPM Indíviduos: </t>
  </si>
  <si>
    <t xml:space="preserve">CPP: </t>
  </si>
  <si>
    <t>SHOW</t>
  </si>
  <si>
    <t>NOVELA</t>
  </si>
  <si>
    <t>FILME</t>
  </si>
  <si>
    <t xml:space="preserve">BH - 30" </t>
  </si>
  <si>
    <t>EXIB</t>
  </si>
  <si>
    <t>VAL TAB</t>
  </si>
  <si>
    <t>JORNALISMO</t>
  </si>
  <si>
    <t>AUDITÓRIO</t>
  </si>
  <si>
    <t>HOJE EM DIA</t>
  </si>
  <si>
    <t>VALOR</t>
  </si>
  <si>
    <t>NEGOCIADO</t>
  </si>
  <si>
    <t>PROPOSTA</t>
  </si>
  <si>
    <t>ESTUDO DE MÍDIA</t>
  </si>
  <si>
    <t>10H00</t>
  </si>
  <si>
    <t>07H30</t>
  </si>
  <si>
    <t xml:space="preserve">ÍNDICE </t>
  </si>
  <si>
    <t xml:space="preserve">PRAÇA: BELO HORIZONTE </t>
  </si>
  <si>
    <t>13H00</t>
  </si>
  <si>
    <t>CINE AVENTURA</t>
  </si>
  <si>
    <t>Target                                                   (AMBOS ABC 25+)</t>
  </si>
  <si>
    <t>SEG/SEX</t>
  </si>
  <si>
    <t xml:space="preserve">DOMICILIAR: </t>
  </si>
  <si>
    <t>INDIVIDUAL:</t>
  </si>
  <si>
    <t>NO TARGET (AMBOS ABC 25+)</t>
  </si>
  <si>
    <t>CONV.</t>
  </si>
  <si>
    <t>SÁBADO</t>
  </si>
  <si>
    <t>DOMINGO</t>
  </si>
  <si>
    <t>15H30</t>
  </si>
  <si>
    <t>UNIVERSO ATLAS DE COBERTURA:</t>
  </si>
  <si>
    <t>DOMICILIAR</t>
  </si>
  <si>
    <t>INDIVIDUAL</t>
  </si>
  <si>
    <t>SIGLA</t>
  </si>
  <si>
    <t>HDMI</t>
  </si>
  <si>
    <t>FALA</t>
  </si>
  <si>
    <t>HDIA</t>
  </si>
  <si>
    <t>BABH</t>
  </si>
  <si>
    <t>NVTD</t>
  </si>
  <si>
    <t>CABH</t>
  </si>
  <si>
    <t>CIAV</t>
  </si>
  <si>
    <t>CAES</t>
  </si>
  <si>
    <t>FARO</t>
  </si>
  <si>
    <t>DOES</t>
  </si>
  <si>
    <t/>
  </si>
  <si>
    <t>15H00</t>
  </si>
  <si>
    <t>MG NO AR</t>
  </si>
  <si>
    <t>HORA DO FARO</t>
  </si>
  <si>
    <t>15H45</t>
  </si>
  <si>
    <t>CIDADE ALERTA MINAS</t>
  </si>
  <si>
    <t xml:space="preserve">BH -5" </t>
  </si>
  <si>
    <t xml:space="preserve">TOTAL - 5" </t>
  </si>
  <si>
    <t>Chamada 30" -  Assinatura 5"</t>
  </si>
  <si>
    <t>BGEE</t>
  </si>
  <si>
    <t>Dicas 15" - Assinatura 5"</t>
  </si>
  <si>
    <t>Pop up 5"</t>
  </si>
  <si>
    <t>Agenda - Assinatura 5"</t>
  </si>
  <si>
    <t>Agenda 30" - Assinatura 5"</t>
  </si>
  <si>
    <t>Pop Up 5"</t>
  </si>
  <si>
    <t>Flash 1' - Assinatura 5"</t>
  </si>
  <si>
    <t>Dicas Foliões - Assinatura 5"</t>
  </si>
  <si>
    <t xml:space="preserve">Flashes -  Assinatura 5" </t>
  </si>
  <si>
    <t>07H00</t>
  </si>
  <si>
    <t>11H50</t>
  </si>
  <si>
    <t>17H00</t>
  </si>
  <si>
    <t>19H45</t>
  </si>
  <si>
    <t xml:space="preserve">TOTAL -5" </t>
  </si>
  <si>
    <t>18H00</t>
  </si>
  <si>
    <t>18H55</t>
  </si>
  <si>
    <t>BALANÇO GERAL MG EDIÇÃO DE SÁBADO</t>
  </si>
  <si>
    <t>08H40</t>
  </si>
  <si>
    <t>NOVELA DA TARDE 1 OS DEZ MANDAMENTOS</t>
  </si>
  <si>
    <t>16H30</t>
  </si>
  <si>
    <t>CIDADE ALERTA NET</t>
  </si>
  <si>
    <t>CIAL</t>
  </si>
  <si>
    <t>FALA BRASIL EDIÇÃO DE SÁBADO</t>
  </si>
  <si>
    <t>FBES</t>
  </si>
  <si>
    <t>CINE MAIOR</t>
  </si>
  <si>
    <t>CMDM</t>
  </si>
  <si>
    <t>14H00</t>
  </si>
  <si>
    <t xml:space="preserve">BALANÇO GERAL MG </t>
  </si>
  <si>
    <t>CIDADE ALERTA EDIÇÃO DE SÁBADO</t>
  </si>
  <si>
    <t>FONTE: IBOPE - MW - BELO HORIZONTE - Dezembro 22</t>
  </si>
  <si>
    <t>7 VERSÕES DIFERENTES DE MATERIAIS</t>
  </si>
  <si>
    <t>AGENDA DOS BLOCOS DE 17 A 21/02</t>
  </si>
  <si>
    <t>FALA BRASIL ED SÁBADO</t>
  </si>
  <si>
    <t>BALANÇO GERAL ED. SÁBADO</t>
  </si>
  <si>
    <t>CIDADE ALERTA ED. SÁBADO</t>
  </si>
  <si>
    <t>TOTAL TV</t>
  </si>
  <si>
    <t>FALA BRASIL ED. SÁBADO</t>
  </si>
  <si>
    <t>JORNAL DA RECORD</t>
  </si>
  <si>
    <t>NOVELA 3</t>
  </si>
  <si>
    <t xml:space="preserve">NOVELA DA TARDE 1 </t>
  </si>
  <si>
    <t>JREC</t>
  </si>
  <si>
    <t>NOVE</t>
  </si>
  <si>
    <t>21H00</t>
  </si>
  <si>
    <t>19H55</t>
  </si>
  <si>
    <t>ENTREGA TOTAL</t>
  </si>
  <si>
    <t>VALOR DE TABELA</t>
  </si>
  <si>
    <t>VALOR NEGOCIADO</t>
  </si>
  <si>
    <t>Chamada 10" -  Assinatura 5"</t>
  </si>
  <si>
    <t>Chamada 30" - Assinatura 5"</t>
  </si>
  <si>
    <t>Chamada 10" - Assinatura 5"</t>
  </si>
  <si>
    <t>NOVELA 3 - MELHORES MONENTOS</t>
  </si>
  <si>
    <t>NVMM</t>
  </si>
  <si>
    <r>
      <t xml:space="preserve">CUSTO OPERAÇÃO E BRINDES DE ATIVAÇÃO: </t>
    </r>
    <r>
      <rPr>
        <sz val="16"/>
        <rFont val="Calibri"/>
        <family val="2"/>
        <scheme val="minor"/>
      </rPr>
      <t>SÁB, DOM, SEG, TER  (4 DIAS)</t>
    </r>
  </si>
  <si>
    <t>VT Exclusivo Patrocinador 30"</t>
  </si>
  <si>
    <t xml:space="preserve">TOTAL TV </t>
  </si>
  <si>
    <t>EMISSORA</t>
  </si>
  <si>
    <t xml:space="preserve">Chamada 30" - </t>
  </si>
  <si>
    <t xml:space="preserve">JORNAL DA RECORD EDIÇÃO DE SÁBADO </t>
  </si>
  <si>
    <t xml:space="preserve">Obs.: Toda entrega/valoração que consta nesta planilha foi elaborada direto pela emissora local, sendo assim, caso haja alguma questão/dúvida/alteração, a mesma deverá ser consultada. </t>
  </si>
  <si>
    <t>Tabela de Preços: Outubro/23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</si>
</sst>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* #,##0.00_-;\-&quot;R$&quot;* #,##0.00_-;_-&quot;R$&quot;* &quot;-&quot;??_-;_-@_-"/>
    <numFmt numFmtId="164" formatCode="[$R$-416]\ #,##0.00;[Red]\-[$R$-416]\ #,##0.00"/>
    <numFmt numFmtId="165" formatCode="&quot;R$&quot;\ #,##0.00"/>
    <numFmt numFmtId="166" formatCode="h:mm;@"/>
    <numFmt numFmtId="167" formatCode="0.0%"/>
    <numFmt numFmtId="168" formatCode="&quot;R$&quot;#,##0.00;[Red]&quot;R$&quot;#,##0.00"/>
    <numFmt numFmtId="169" formatCode="0.0"/>
  </numFmts>
  <fonts count="26" x14ac:knownFonts="1">
    <font>
      <sz val="10"/>
      <name val="Arial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i/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18"/>
      </patternFill>
    </fill>
    <fill>
      <patternFill patternType="solid">
        <fgColor theme="1" tint="0.499984740745262"/>
        <bgColor indexed="2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double">
        <color theme="0"/>
      </top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double">
        <color theme="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9" fontId="1" fillId="2" borderId="1" applyProtection="0">
      <alignment horizontal="left" vertical="top"/>
    </xf>
    <xf numFmtId="0" fontId="2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44" fontId="25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left" vertical="center"/>
    </xf>
    <xf numFmtId="164" fontId="3" fillId="0" borderId="0" xfId="0" applyNumberFormat="1" applyFont="1"/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0" xfId="2" applyNumberFormat="1" applyFont="1" applyAlignment="1">
      <alignment horizontal="center"/>
    </xf>
    <xf numFmtId="2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9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9" fontId="11" fillId="0" borderId="0" xfId="0" applyNumberFormat="1" applyFont="1" applyAlignment="1">
      <alignment horizontal="center" vertical="center"/>
    </xf>
    <xf numFmtId="165" fontId="7" fillId="0" borderId="5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10" fontId="7" fillId="3" borderId="11" xfId="0" applyNumberFormat="1" applyFont="1" applyFill="1" applyBorder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3" fillId="0" borderId="0" xfId="0" quotePrefix="1" applyFont="1"/>
    <xf numFmtId="2" fontId="7" fillId="0" borderId="1" xfId="2" applyNumberFormat="1" applyFont="1" applyBorder="1" applyAlignment="1">
      <alignment horizontal="left" vertical="center"/>
    </xf>
    <xf numFmtId="2" fontId="7" fillId="7" borderId="1" xfId="2" applyNumberFormat="1" applyFont="1" applyFill="1" applyBorder="1" applyAlignment="1">
      <alignment horizontal="left" vertical="center"/>
    </xf>
    <xf numFmtId="49" fontId="16" fillId="0" borderId="1" xfId="1" applyFont="1" applyFill="1" applyAlignment="1">
      <alignment horizontal="left" vertical="center"/>
    </xf>
    <xf numFmtId="0" fontId="17" fillId="0" borderId="1" xfId="0" applyFont="1" applyBorder="1" applyAlignment="1">
      <alignment horizontal="center" vertical="center" wrapText="1" readingOrder="1"/>
    </xf>
    <xf numFmtId="0" fontId="7" fillId="0" borderId="1" xfId="2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4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165" fontId="7" fillId="0" borderId="1" xfId="4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167" fontId="7" fillId="0" borderId="1" xfId="3" applyNumberFormat="1" applyFont="1" applyFill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169" fontId="18" fillId="8" borderId="2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19" fillId="7" borderId="1" xfId="0" applyNumberFormat="1" applyFont="1" applyFill="1" applyBorder="1" applyAlignment="1">
      <alignment horizontal="center" vertical="center"/>
    </xf>
    <xf numFmtId="0" fontId="19" fillId="7" borderId="0" xfId="0" applyFont="1" applyFill="1"/>
    <xf numFmtId="0" fontId="19" fillId="7" borderId="0" xfId="0" applyFont="1" applyFill="1" applyAlignment="1">
      <alignment horizontal="center" vertical="center"/>
    </xf>
    <xf numFmtId="0" fontId="19" fillId="0" borderId="0" xfId="0" applyFont="1"/>
    <xf numFmtId="0" fontId="19" fillId="7" borderId="0" xfId="0" applyFont="1" applyFill="1" applyAlignment="1">
      <alignment vertical="center"/>
    </xf>
    <xf numFmtId="0" fontId="20" fillId="7" borderId="24" xfId="0" applyFont="1" applyFill="1" applyBorder="1" applyAlignment="1">
      <alignment vertical="center"/>
    </xf>
    <xf numFmtId="168" fontId="22" fillId="10" borderId="27" xfId="0" applyNumberFormat="1" applyFont="1" applyFill="1" applyBorder="1" applyAlignment="1">
      <alignment horizontal="center" vertical="center"/>
    </xf>
    <xf numFmtId="168" fontId="23" fillId="11" borderId="27" xfId="0" applyNumberFormat="1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3" fillId="11" borderId="23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168" fontId="19" fillId="7" borderId="1" xfId="0" applyNumberFormat="1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vertical="center"/>
    </xf>
    <xf numFmtId="3" fontId="19" fillId="7" borderId="36" xfId="0" applyNumberFormat="1" applyFont="1" applyFill="1" applyBorder="1" applyAlignment="1">
      <alignment horizontal="center" vertical="center"/>
    </xf>
    <xf numFmtId="168" fontId="19" fillId="7" borderId="36" xfId="0" applyNumberFormat="1" applyFont="1" applyFill="1" applyBorder="1" applyAlignment="1">
      <alignment horizontal="center" vertical="center"/>
    </xf>
    <xf numFmtId="168" fontId="19" fillId="7" borderId="37" xfId="0" applyNumberFormat="1" applyFont="1" applyFill="1" applyBorder="1" applyAlignment="1">
      <alignment horizontal="center" vertical="center"/>
    </xf>
    <xf numFmtId="168" fontId="19" fillId="7" borderId="38" xfId="0" applyNumberFormat="1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vertical="center"/>
    </xf>
    <xf numFmtId="0" fontId="12" fillId="9" borderId="26" xfId="0" applyFont="1" applyFill="1" applyBorder="1" applyAlignment="1">
      <alignment horizontal="center" vertical="center"/>
    </xf>
    <xf numFmtId="168" fontId="12" fillId="9" borderId="26" xfId="0" applyNumberFormat="1" applyFont="1" applyFill="1" applyBorder="1" applyAlignment="1">
      <alignment horizontal="center" vertical="center"/>
    </xf>
    <xf numFmtId="168" fontId="12" fillId="9" borderId="39" xfId="0" applyNumberFormat="1" applyFont="1" applyFill="1" applyBorder="1" applyAlignment="1">
      <alignment horizontal="center" vertical="center"/>
    </xf>
    <xf numFmtId="168" fontId="24" fillId="10" borderId="27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4" fillId="5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44" fontId="7" fillId="0" borderId="0" xfId="6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</cellXfs>
  <cellStyles count="7">
    <cellStyle name="7" xfId="1"/>
    <cellStyle name="Moeda" xfId="6" builtinId="4"/>
    <cellStyle name="Normal" xfId="0" builtinId="0"/>
    <cellStyle name="Normal 2" xfId="5"/>
    <cellStyle name="Normal_PERFIL SP1" xfId="2"/>
    <cellStyle name="Normal_PERFTABELA" xfId="4"/>
    <cellStyle name="Porcentagem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07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44.5546875" style="2" customWidth="1"/>
    <col min="3" max="3" width="7.88671875" style="2" bestFit="1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6384" width="9.109375" style="1"/>
  </cols>
  <sheetData>
    <row r="1" spans="2:13" ht="14.4" thickBot="1" x14ac:dyDescent="0.35"/>
    <row r="2" spans="2:13" ht="20.100000000000001" customHeight="1" thickTop="1" thickBot="1" x14ac:dyDescent="0.35">
      <c r="B2" s="88" t="s">
        <v>67</v>
      </c>
      <c r="C2" s="88"/>
      <c r="H2" s="21"/>
      <c r="I2" s="21"/>
    </row>
    <row r="3" spans="2:13" ht="20.100000000000001" customHeight="1" thickTop="1" thickBot="1" x14ac:dyDescent="0.35">
      <c r="D3" s="31"/>
      <c r="E3" s="28" t="s">
        <v>0</v>
      </c>
      <c r="F3" s="27">
        <v>0</v>
      </c>
    </row>
    <row r="4" spans="2:13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</row>
    <row r="5" spans="2:13" ht="20.100000000000001" customHeight="1" thickTop="1" x14ac:dyDescent="0.3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</row>
    <row r="6" spans="2:13" ht="20.100000000000001" customHeight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64</v>
      </c>
      <c r="L6" s="39" t="s">
        <v>25</v>
      </c>
      <c r="M6" s="4"/>
    </row>
    <row r="7" spans="2:13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</row>
    <row r="8" spans="2:13" ht="20.100000000000001" customHeight="1" x14ac:dyDescent="0.3">
      <c r="B8" s="44" t="s">
        <v>59</v>
      </c>
      <c r="C8" s="47" t="s">
        <v>47</v>
      </c>
      <c r="D8" s="47" t="s">
        <v>35</v>
      </c>
      <c r="E8" s="47" t="s">
        <v>21</v>
      </c>
      <c r="F8" s="51" t="s">
        <v>75</v>
      </c>
      <c r="G8" s="53">
        <v>3314</v>
      </c>
      <c r="H8" s="55">
        <v>0.375</v>
      </c>
      <c r="I8" s="22">
        <f t="shared" ref="I8:I21" si="0">G8*H8</f>
        <v>1242.75</v>
      </c>
      <c r="J8" s="13">
        <v>5</v>
      </c>
      <c r="K8" s="15">
        <f>J8*I8</f>
        <v>6213.75</v>
      </c>
      <c r="L8" s="15">
        <f t="shared" ref="L8:L21" si="1">K8*(1-$F$3)</f>
        <v>6213.75</v>
      </c>
      <c r="M8" s="11"/>
    </row>
    <row r="9" spans="2:13" ht="20.100000000000001" customHeight="1" x14ac:dyDescent="0.3">
      <c r="B9" s="44" t="s">
        <v>4</v>
      </c>
      <c r="C9" s="47" t="s">
        <v>48</v>
      </c>
      <c r="D9" s="47" t="s">
        <v>35</v>
      </c>
      <c r="E9" s="47" t="s">
        <v>21</v>
      </c>
      <c r="F9" s="51" t="s">
        <v>83</v>
      </c>
      <c r="G9" s="53">
        <v>5894</v>
      </c>
      <c r="H9" s="55">
        <v>0.375</v>
      </c>
      <c r="I9" s="22">
        <f t="shared" si="0"/>
        <v>2210.25</v>
      </c>
      <c r="J9" s="13">
        <v>5</v>
      </c>
      <c r="K9" s="15">
        <f>J9*I9</f>
        <v>11051.25</v>
      </c>
      <c r="L9" s="15">
        <f t="shared" si="1"/>
        <v>11051.25</v>
      </c>
      <c r="M9" s="11"/>
    </row>
    <row r="10" spans="2:13" ht="20.100000000000001" customHeight="1" x14ac:dyDescent="0.3">
      <c r="B10" s="45" t="s">
        <v>23</v>
      </c>
      <c r="C10" s="47" t="s">
        <v>49</v>
      </c>
      <c r="D10" s="47" t="s">
        <v>35</v>
      </c>
      <c r="E10" s="48" t="s">
        <v>15</v>
      </c>
      <c r="F10" s="51" t="s">
        <v>28</v>
      </c>
      <c r="G10" s="53">
        <v>4686</v>
      </c>
      <c r="H10" s="55">
        <v>0.375</v>
      </c>
      <c r="I10" s="22">
        <f t="shared" si="0"/>
        <v>1757.25</v>
      </c>
      <c r="J10" s="13">
        <v>5</v>
      </c>
      <c r="K10" s="15">
        <f>J10*I10</f>
        <v>8786.25</v>
      </c>
      <c r="L10" s="15">
        <f t="shared" si="1"/>
        <v>8786.25</v>
      </c>
      <c r="M10" s="11"/>
    </row>
    <row r="11" spans="2:13" ht="20.100000000000001" customHeight="1" x14ac:dyDescent="0.3">
      <c r="B11" s="44" t="s">
        <v>93</v>
      </c>
      <c r="C11" s="47" t="s">
        <v>50</v>
      </c>
      <c r="D11" s="47" t="s">
        <v>35</v>
      </c>
      <c r="E11" s="48" t="s">
        <v>21</v>
      </c>
      <c r="F11" s="51" t="s">
        <v>76</v>
      </c>
      <c r="G11" s="53">
        <v>14473</v>
      </c>
      <c r="H11" s="55">
        <v>0.375</v>
      </c>
      <c r="I11" s="22">
        <f t="shared" si="0"/>
        <v>5427.375</v>
      </c>
      <c r="J11" s="13">
        <v>4</v>
      </c>
      <c r="K11" s="15">
        <f>J11*I11</f>
        <v>21709.5</v>
      </c>
      <c r="L11" s="15">
        <f t="shared" si="1"/>
        <v>21709.5</v>
      </c>
      <c r="M11" s="11"/>
    </row>
    <row r="12" spans="2:13" ht="20.100000000000001" customHeight="1" x14ac:dyDescent="0.3">
      <c r="B12" s="44" t="s">
        <v>84</v>
      </c>
      <c r="C12" s="47" t="s">
        <v>51</v>
      </c>
      <c r="D12" s="47" t="s">
        <v>35</v>
      </c>
      <c r="E12" s="48" t="s">
        <v>16</v>
      </c>
      <c r="F12" s="51" t="s">
        <v>42</v>
      </c>
      <c r="G12" s="53">
        <v>6044</v>
      </c>
      <c r="H12" s="55">
        <v>0.375</v>
      </c>
      <c r="I12" s="22">
        <f t="shared" si="0"/>
        <v>2266.5</v>
      </c>
      <c r="J12" s="13">
        <v>5</v>
      </c>
      <c r="K12" s="15">
        <f t="shared" ref="K12" si="2">J12*I12</f>
        <v>11332.5</v>
      </c>
      <c r="L12" s="15">
        <f t="shared" si="1"/>
        <v>11332.5</v>
      </c>
      <c r="M12" s="11"/>
    </row>
    <row r="13" spans="2:13" ht="20.100000000000001" customHeight="1" x14ac:dyDescent="0.3">
      <c r="B13" s="44" t="s">
        <v>86</v>
      </c>
      <c r="C13" s="47" t="s">
        <v>87</v>
      </c>
      <c r="D13" s="47" t="s">
        <v>35</v>
      </c>
      <c r="E13" s="48" t="s">
        <v>21</v>
      </c>
      <c r="F13" s="51" t="s">
        <v>85</v>
      </c>
      <c r="G13" s="53">
        <v>6016</v>
      </c>
      <c r="H13" s="55">
        <v>0.375</v>
      </c>
      <c r="I13" s="22">
        <f t="shared" si="0"/>
        <v>2256</v>
      </c>
      <c r="J13" s="13">
        <v>4</v>
      </c>
      <c r="K13" s="15">
        <f t="shared" ref="K13:K21" si="3">J13*I13</f>
        <v>9024</v>
      </c>
      <c r="L13" s="15">
        <f t="shared" si="1"/>
        <v>9024</v>
      </c>
      <c r="M13" s="11"/>
    </row>
    <row r="14" spans="2:13" ht="20.100000000000001" customHeight="1" x14ac:dyDescent="0.3">
      <c r="B14" s="44" t="s">
        <v>62</v>
      </c>
      <c r="C14" s="47" t="s">
        <v>52</v>
      </c>
      <c r="D14" s="47" t="s">
        <v>35</v>
      </c>
      <c r="E14" s="48" t="s">
        <v>21</v>
      </c>
      <c r="F14" s="51" t="s">
        <v>80</v>
      </c>
      <c r="G14" s="53">
        <v>6016</v>
      </c>
      <c r="H14" s="55">
        <v>0.375</v>
      </c>
      <c r="I14" s="22">
        <f t="shared" si="0"/>
        <v>2256</v>
      </c>
      <c r="J14" s="13">
        <v>4</v>
      </c>
      <c r="K14" s="15">
        <f t="shared" si="3"/>
        <v>9024</v>
      </c>
      <c r="L14" s="15">
        <f t="shared" si="1"/>
        <v>9024</v>
      </c>
      <c r="M14" s="11"/>
    </row>
    <row r="15" spans="2:13" ht="20.100000000000001" customHeight="1" x14ac:dyDescent="0.3">
      <c r="B15" s="44" t="s">
        <v>88</v>
      </c>
      <c r="C15" s="47" t="s">
        <v>89</v>
      </c>
      <c r="D15" s="47" t="s">
        <v>40</v>
      </c>
      <c r="E15" s="48" t="s">
        <v>21</v>
      </c>
      <c r="F15" s="51" t="s">
        <v>81</v>
      </c>
      <c r="G15" s="53">
        <v>5270</v>
      </c>
      <c r="H15" s="55">
        <v>0.375</v>
      </c>
      <c r="I15" s="22">
        <f t="shared" si="0"/>
        <v>1976.25</v>
      </c>
      <c r="J15" s="13">
        <v>2</v>
      </c>
      <c r="K15" s="15">
        <f t="shared" si="3"/>
        <v>3952.5</v>
      </c>
      <c r="L15" s="15">
        <f t="shared" si="1"/>
        <v>3952.5</v>
      </c>
      <c r="M15" s="11"/>
    </row>
    <row r="16" spans="2:13" ht="20.100000000000001" customHeight="1" x14ac:dyDescent="0.3">
      <c r="B16" s="46" t="s">
        <v>82</v>
      </c>
      <c r="C16" s="48" t="s">
        <v>66</v>
      </c>
      <c r="D16" s="47" t="s">
        <v>40</v>
      </c>
      <c r="E16" s="48" t="s">
        <v>21</v>
      </c>
      <c r="F16" s="52" t="s">
        <v>29</v>
      </c>
      <c r="G16" s="53">
        <v>7242</v>
      </c>
      <c r="H16" s="55">
        <v>0.375</v>
      </c>
      <c r="I16" s="22">
        <f t="shared" si="0"/>
        <v>2715.75</v>
      </c>
      <c r="J16" s="13">
        <v>1</v>
      </c>
      <c r="K16" s="15">
        <f t="shared" si="3"/>
        <v>2715.75</v>
      </c>
      <c r="L16" s="15">
        <f t="shared" si="1"/>
        <v>2715.75</v>
      </c>
      <c r="M16" s="11"/>
    </row>
    <row r="17" spans="1:13" ht="20.100000000000001" customHeight="1" x14ac:dyDescent="0.3">
      <c r="B17" s="44" t="s">
        <v>33</v>
      </c>
      <c r="C17" s="47" t="s">
        <v>53</v>
      </c>
      <c r="D17" s="47" t="s">
        <v>40</v>
      </c>
      <c r="E17" s="48" t="s">
        <v>17</v>
      </c>
      <c r="F17" s="51" t="s">
        <v>58</v>
      </c>
      <c r="G17" s="53">
        <v>4136</v>
      </c>
      <c r="H17" s="55">
        <v>0.375</v>
      </c>
      <c r="I17" s="22">
        <f t="shared" si="0"/>
        <v>1551</v>
      </c>
      <c r="J17" s="13">
        <v>1</v>
      </c>
      <c r="K17" s="15">
        <f t="shared" si="3"/>
        <v>1551</v>
      </c>
      <c r="L17" s="15">
        <f t="shared" si="1"/>
        <v>1551</v>
      </c>
      <c r="M17" s="11"/>
    </row>
    <row r="18" spans="1:13" ht="20.100000000000001" customHeight="1" x14ac:dyDescent="0.3">
      <c r="B18" s="44" t="s">
        <v>94</v>
      </c>
      <c r="C18" s="47" t="s">
        <v>54</v>
      </c>
      <c r="D18" s="47" t="s">
        <v>40</v>
      </c>
      <c r="E18" s="48" t="s">
        <v>21</v>
      </c>
      <c r="F18" s="51" t="s">
        <v>77</v>
      </c>
      <c r="G18" s="53">
        <v>5507</v>
      </c>
      <c r="H18" s="55">
        <v>0.375</v>
      </c>
      <c r="I18" s="22">
        <f t="shared" si="0"/>
        <v>2065.125</v>
      </c>
      <c r="J18" s="13">
        <v>1</v>
      </c>
      <c r="K18" s="15">
        <f t="shared" si="3"/>
        <v>2065.125</v>
      </c>
      <c r="L18" s="15">
        <f t="shared" si="1"/>
        <v>2065.125</v>
      </c>
      <c r="M18" s="11"/>
    </row>
    <row r="19" spans="1:13" ht="20.100000000000001" customHeight="1" x14ac:dyDescent="0.3">
      <c r="B19" s="44" t="s">
        <v>90</v>
      </c>
      <c r="C19" s="47" t="s">
        <v>91</v>
      </c>
      <c r="D19" s="47" t="s">
        <v>41</v>
      </c>
      <c r="E19" s="48" t="s">
        <v>17</v>
      </c>
      <c r="F19" s="51" t="s">
        <v>92</v>
      </c>
      <c r="G19" s="53">
        <v>8951</v>
      </c>
      <c r="H19" s="55">
        <v>0.375</v>
      </c>
      <c r="I19" s="22">
        <f t="shared" si="0"/>
        <v>3356.625</v>
      </c>
      <c r="J19" s="13">
        <v>1</v>
      </c>
      <c r="K19" s="15">
        <f t="shared" si="3"/>
        <v>3356.625</v>
      </c>
      <c r="L19" s="15">
        <f t="shared" si="1"/>
        <v>3356.625</v>
      </c>
      <c r="M19" s="11"/>
    </row>
    <row r="20" spans="1:13" ht="20.100000000000001" customHeight="1" x14ac:dyDescent="0.3">
      <c r="B20" s="44" t="s">
        <v>60</v>
      </c>
      <c r="C20" s="47" t="s">
        <v>55</v>
      </c>
      <c r="D20" s="47" t="s">
        <v>41</v>
      </c>
      <c r="E20" s="48" t="s">
        <v>22</v>
      </c>
      <c r="F20" s="56" t="s">
        <v>61</v>
      </c>
      <c r="G20" s="53">
        <v>14832</v>
      </c>
      <c r="H20" s="55">
        <v>0.375</v>
      </c>
      <c r="I20" s="22">
        <f t="shared" si="0"/>
        <v>5562</v>
      </c>
      <c r="J20" s="13">
        <v>1</v>
      </c>
      <c r="K20" s="15">
        <f t="shared" si="3"/>
        <v>5562</v>
      </c>
      <c r="L20" s="15">
        <f t="shared" si="1"/>
        <v>5562</v>
      </c>
      <c r="M20" s="11"/>
    </row>
    <row r="21" spans="1:13" ht="20.100000000000001" customHeight="1" thickBot="1" x14ac:dyDescent="0.35">
      <c r="B21" s="44" t="s">
        <v>6</v>
      </c>
      <c r="C21" s="47" t="s">
        <v>56</v>
      </c>
      <c r="D21" s="47" t="s">
        <v>41</v>
      </c>
      <c r="E21" s="48" t="s">
        <v>21</v>
      </c>
      <c r="F21" s="56" t="s">
        <v>78</v>
      </c>
      <c r="G21" s="53">
        <v>22723</v>
      </c>
      <c r="H21" s="55">
        <v>0.375</v>
      </c>
      <c r="I21" s="22">
        <f t="shared" si="0"/>
        <v>8521.125</v>
      </c>
      <c r="J21" s="13">
        <v>1</v>
      </c>
      <c r="K21" s="15">
        <f t="shared" si="3"/>
        <v>8521.125</v>
      </c>
      <c r="L21" s="15">
        <f t="shared" si="1"/>
        <v>8521.125</v>
      </c>
      <c r="M21" s="11"/>
    </row>
    <row r="22" spans="1:13" ht="20.100000000000001" customHeight="1" thickTop="1" thickBot="1" x14ac:dyDescent="0.35">
      <c r="B22" s="25"/>
      <c r="C22" s="12"/>
      <c r="D22" s="1"/>
      <c r="E22" s="1"/>
      <c r="F22" s="1"/>
      <c r="G22" s="1"/>
      <c r="H22" s="1"/>
      <c r="I22" s="1"/>
      <c r="J22" s="41">
        <f>SUM(J8:J21)</f>
        <v>40</v>
      </c>
      <c r="K22" s="42">
        <f>SUM(K8:K21)</f>
        <v>104865.375</v>
      </c>
      <c r="L22" s="42">
        <f>SUM(L8:L21)</f>
        <v>104865.375</v>
      </c>
      <c r="M22" s="1"/>
    </row>
    <row r="23" spans="1:13" ht="20.100000000000001" customHeight="1" thickTop="1" x14ac:dyDescent="0.3">
      <c r="B23" s="5"/>
      <c r="C23" s="5"/>
      <c r="J23" s="6"/>
      <c r="K23" s="7"/>
      <c r="L23" s="7"/>
    </row>
    <row r="24" spans="1:13" ht="20.100000000000001" customHeight="1" x14ac:dyDescent="0.3">
      <c r="B24" s="5"/>
      <c r="C24" s="5"/>
      <c r="J24" s="6"/>
      <c r="K24" s="7"/>
      <c r="L24" s="7"/>
    </row>
    <row r="25" spans="1:13" ht="20.100000000000001" customHeight="1" x14ac:dyDescent="0.3">
      <c r="K25" s="6"/>
      <c r="L25" s="7"/>
      <c r="M25" s="7"/>
    </row>
    <row r="26" spans="1:13" ht="20.100000000000001" customHeight="1" x14ac:dyDescent="0.3">
      <c r="K26" s="6"/>
      <c r="L26" s="6"/>
      <c r="M26" s="6"/>
    </row>
    <row r="27" spans="1:13" ht="20.100000000000001" customHeight="1" x14ac:dyDescent="0.3">
      <c r="K27" s="6"/>
      <c r="L27" s="6"/>
      <c r="M27" s="6"/>
    </row>
    <row r="28" spans="1:13" ht="20.100000000000001" customHeight="1" x14ac:dyDescent="0.3">
      <c r="B28" s="61" t="s">
        <v>96</v>
      </c>
      <c r="K28" s="2"/>
      <c r="L28" s="2"/>
    </row>
    <row r="29" spans="1:13" ht="20.100000000000001" customHeight="1" x14ac:dyDescent="0.3">
      <c r="B29" s="26"/>
      <c r="K29" s="2"/>
      <c r="L29" s="37" t="s">
        <v>57</v>
      </c>
      <c r="M29" s="3"/>
    </row>
    <row r="30" spans="1:13" s="26" customFormat="1" ht="15.6" x14ac:dyDescent="0.3">
      <c r="A30" s="26" t="s">
        <v>124</v>
      </c>
      <c r="F30" s="107"/>
      <c r="G30" s="108"/>
      <c r="H30" s="108"/>
      <c r="J30" s="109"/>
      <c r="K30" s="1"/>
      <c r="L30" s="1"/>
    </row>
    <row r="31" spans="1:13" ht="20.100000000000001" customHeight="1" x14ac:dyDescent="0.3">
      <c r="K31" s="2"/>
      <c r="M31" s="3"/>
    </row>
    <row r="32" spans="1:13" ht="20.100000000000001" customHeight="1" x14ac:dyDescent="0.3"/>
    <row r="33" spans="12:13" x14ac:dyDescent="0.3">
      <c r="L33" s="1"/>
      <c r="M33" s="1"/>
    </row>
    <row r="34" spans="12:13" x14ac:dyDescent="0.3">
      <c r="L34" s="1"/>
      <c r="M34" s="1"/>
    </row>
  </sheetData>
  <mergeCells count="8">
    <mergeCell ref="B5:B6"/>
    <mergeCell ref="E5:E6"/>
    <mergeCell ref="F5:F6"/>
    <mergeCell ref="B2:C2"/>
    <mergeCell ref="J4:L4"/>
    <mergeCell ref="B4:G4"/>
    <mergeCell ref="C5:C6"/>
    <mergeCell ref="D5:D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38.109375" style="2" customWidth="1"/>
    <col min="3" max="3" width="7.88671875" style="2" bestFit="1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6384" width="9.109375" style="1"/>
  </cols>
  <sheetData>
    <row r="1" spans="1:13" ht="14.4" thickBot="1" x14ac:dyDescent="0.35"/>
    <row r="2" spans="1:13" ht="20.100000000000001" customHeight="1" thickTop="1" thickBot="1" x14ac:dyDescent="0.35">
      <c r="B2" s="88" t="s">
        <v>71</v>
      </c>
      <c r="C2" s="88"/>
      <c r="H2" s="21"/>
      <c r="I2" s="21"/>
    </row>
    <row r="3" spans="1:13" ht="20.100000000000001" customHeight="1" thickTop="1" thickBot="1" x14ac:dyDescent="0.35">
      <c r="D3" s="31"/>
      <c r="E3" s="28" t="s">
        <v>0</v>
      </c>
      <c r="F3" s="27">
        <v>0</v>
      </c>
    </row>
    <row r="4" spans="1:13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</row>
    <row r="5" spans="1:13" ht="20.100000000000001" customHeight="1" thickTop="1" x14ac:dyDescent="0.3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</row>
    <row r="6" spans="1:13" ht="20.100000000000001" customHeight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64</v>
      </c>
      <c r="L6" s="39" t="s">
        <v>25</v>
      </c>
      <c r="M6" s="4"/>
    </row>
    <row r="7" spans="1:13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</row>
    <row r="8" spans="1:13" ht="20.100000000000001" customHeight="1" thickBot="1" x14ac:dyDescent="0.35">
      <c r="B8" s="44" t="s">
        <v>5</v>
      </c>
      <c r="C8" s="47" t="s">
        <v>50</v>
      </c>
      <c r="D8" s="47" t="s">
        <v>35</v>
      </c>
      <c r="E8" s="48" t="s">
        <v>21</v>
      </c>
      <c r="F8" s="51" t="s">
        <v>76</v>
      </c>
      <c r="G8" s="53">
        <v>14473</v>
      </c>
      <c r="H8" s="55">
        <v>0.4</v>
      </c>
      <c r="I8" s="22">
        <f>G8*H8</f>
        <v>5789.2000000000007</v>
      </c>
      <c r="J8" s="13">
        <v>42</v>
      </c>
      <c r="K8" s="15">
        <f>J8*I8</f>
        <v>243146.40000000002</v>
      </c>
      <c r="L8" s="15">
        <f>K8*(1-$F$3)</f>
        <v>243146.40000000002</v>
      </c>
      <c r="M8" s="11"/>
    </row>
    <row r="9" spans="1:13" ht="20.100000000000001" customHeight="1" thickTop="1" thickBot="1" x14ac:dyDescent="0.35">
      <c r="B9" s="25"/>
      <c r="C9" s="12"/>
      <c r="D9" s="1"/>
      <c r="E9" s="1"/>
      <c r="F9" s="1"/>
      <c r="G9" s="1"/>
      <c r="H9" s="1"/>
      <c r="I9" s="1"/>
      <c r="J9" s="41">
        <f>SUM(J8:J8)</f>
        <v>42</v>
      </c>
      <c r="K9" s="42">
        <f>SUM(K8:K8)</f>
        <v>243146.40000000002</v>
      </c>
      <c r="L9" s="42">
        <f>SUM(L8:L8)</f>
        <v>243146.40000000002</v>
      </c>
      <c r="M9" s="1"/>
    </row>
    <row r="10" spans="1:13" ht="20.100000000000001" customHeight="1" thickTop="1" x14ac:dyDescent="0.3">
      <c r="B10" s="5"/>
      <c r="C10" s="5"/>
      <c r="J10" s="6"/>
      <c r="K10" s="7"/>
      <c r="L10" s="7"/>
    </row>
    <row r="11" spans="1:13" ht="20.100000000000001" customHeight="1" x14ac:dyDescent="0.3">
      <c r="B11" s="5"/>
      <c r="C11" s="5"/>
      <c r="J11" s="6"/>
      <c r="K11" s="7"/>
      <c r="L11" s="7"/>
    </row>
    <row r="12" spans="1:13" s="26" customFormat="1" ht="15.6" x14ac:dyDescent="0.3">
      <c r="A12" s="26" t="s">
        <v>124</v>
      </c>
      <c r="F12" s="107"/>
      <c r="G12" s="108"/>
      <c r="H12" s="108"/>
      <c r="J12" s="109"/>
      <c r="K12" s="1"/>
      <c r="L12" s="1"/>
    </row>
    <row r="13" spans="1:13" ht="20.100000000000001" customHeight="1" x14ac:dyDescent="0.3">
      <c r="J13" s="6"/>
      <c r="K13" s="6"/>
      <c r="L13" s="6"/>
    </row>
    <row r="14" spans="1:13" ht="20.100000000000001" customHeight="1" x14ac:dyDescent="0.3">
      <c r="J14" s="6"/>
      <c r="K14" s="6"/>
      <c r="L14" s="6"/>
    </row>
    <row r="15" spans="1:13" ht="20.100000000000001" customHeight="1" x14ac:dyDescent="0.3">
      <c r="K15" s="2"/>
      <c r="L15" s="2"/>
    </row>
    <row r="16" spans="1:13" ht="20.100000000000001" customHeight="1" x14ac:dyDescent="0.3">
      <c r="K16" s="37" t="s">
        <v>57</v>
      </c>
    </row>
    <row r="17" ht="20.100000000000001" customHeight="1" x14ac:dyDescent="0.3"/>
    <row r="18" ht="20.100000000000001" customHeight="1" x14ac:dyDescent="0.3"/>
  </sheetData>
  <mergeCells count="8">
    <mergeCell ref="B2:C2"/>
    <mergeCell ref="B4:G4"/>
    <mergeCell ref="J4:L4"/>
    <mergeCell ref="B5:B6"/>
    <mergeCell ref="C5:C6"/>
    <mergeCell ref="D5:D6"/>
    <mergeCell ref="E5:E6"/>
    <mergeCell ref="F5:F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43.33203125" style="2" customWidth="1"/>
    <col min="3" max="3" width="14" style="2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6384" width="9.109375" style="1"/>
  </cols>
  <sheetData>
    <row r="1" spans="2:13" ht="14.4" thickBot="1" x14ac:dyDescent="0.35"/>
    <row r="2" spans="2:13" ht="20.100000000000001" customHeight="1" thickTop="1" thickBot="1" x14ac:dyDescent="0.35">
      <c r="B2" s="88" t="s">
        <v>122</v>
      </c>
      <c r="C2" s="88"/>
      <c r="H2" s="21"/>
      <c r="I2" s="21"/>
    </row>
    <row r="3" spans="2:13" ht="20.100000000000001" customHeight="1" thickTop="1" thickBot="1" x14ac:dyDescent="0.35">
      <c r="D3" s="31"/>
      <c r="E3" s="28" t="s">
        <v>0</v>
      </c>
      <c r="F3" s="27">
        <v>0</v>
      </c>
    </row>
    <row r="4" spans="2:13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</row>
    <row r="5" spans="2:13" ht="20.100000000000001" customHeight="1" thickTop="1" x14ac:dyDescent="0.3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</row>
    <row r="6" spans="2:13" ht="20.100000000000001" customHeight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64</v>
      </c>
      <c r="L6" s="39" t="s">
        <v>25</v>
      </c>
      <c r="M6" s="4"/>
    </row>
    <row r="7" spans="2:13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</row>
    <row r="8" spans="2:13" ht="20.100000000000001" customHeight="1" x14ac:dyDescent="0.3">
      <c r="B8" s="44" t="s">
        <v>59</v>
      </c>
      <c r="C8" s="47" t="s">
        <v>47</v>
      </c>
      <c r="D8" s="47" t="s">
        <v>35</v>
      </c>
      <c r="E8" s="47" t="s">
        <v>21</v>
      </c>
      <c r="F8" s="51" t="s">
        <v>75</v>
      </c>
      <c r="G8" s="53">
        <v>3314</v>
      </c>
      <c r="H8" s="55">
        <v>1</v>
      </c>
      <c r="I8" s="22">
        <f>G8*H8</f>
        <v>3314</v>
      </c>
      <c r="J8" s="13">
        <v>6</v>
      </c>
      <c r="K8" s="15">
        <f t="shared" ref="K8:K18" si="0">J8*I8</f>
        <v>19884</v>
      </c>
      <c r="L8" s="15">
        <f t="shared" ref="L8:L21" si="1">K8*(1-$F$3)</f>
        <v>19884</v>
      </c>
      <c r="M8" s="11"/>
    </row>
    <row r="9" spans="2:13" ht="20.100000000000001" customHeight="1" x14ac:dyDescent="0.3">
      <c r="B9" s="44" t="s">
        <v>4</v>
      </c>
      <c r="C9" s="47" t="s">
        <v>48</v>
      </c>
      <c r="D9" s="47" t="s">
        <v>35</v>
      </c>
      <c r="E9" s="47" t="s">
        <v>21</v>
      </c>
      <c r="F9" s="51" t="s">
        <v>83</v>
      </c>
      <c r="G9" s="53">
        <v>5894</v>
      </c>
      <c r="H9" s="55">
        <v>1</v>
      </c>
      <c r="I9" s="22">
        <f>G9*H9</f>
        <v>5894</v>
      </c>
      <c r="J9" s="13">
        <v>4</v>
      </c>
      <c r="K9" s="15">
        <f t="shared" si="0"/>
        <v>23576</v>
      </c>
      <c r="L9" s="15">
        <f t="shared" si="1"/>
        <v>23576</v>
      </c>
      <c r="M9" s="11"/>
    </row>
    <row r="10" spans="2:13" ht="20.100000000000001" customHeight="1" x14ac:dyDescent="0.3">
      <c r="B10" s="45" t="s">
        <v>23</v>
      </c>
      <c r="C10" s="47" t="s">
        <v>49</v>
      </c>
      <c r="D10" s="47" t="s">
        <v>35</v>
      </c>
      <c r="E10" s="48" t="s">
        <v>15</v>
      </c>
      <c r="F10" s="51" t="s">
        <v>28</v>
      </c>
      <c r="G10" s="53">
        <v>4686</v>
      </c>
      <c r="H10" s="55">
        <v>1</v>
      </c>
      <c r="I10" s="22">
        <f>G10*H10</f>
        <v>4686</v>
      </c>
      <c r="J10" s="13">
        <v>4</v>
      </c>
      <c r="K10" s="15">
        <f t="shared" si="0"/>
        <v>18744</v>
      </c>
      <c r="L10" s="15">
        <f t="shared" si="1"/>
        <v>18744</v>
      </c>
      <c r="M10" s="11"/>
    </row>
    <row r="11" spans="2:13" ht="20.100000000000001" customHeight="1" x14ac:dyDescent="0.3">
      <c r="B11" s="44" t="s">
        <v>93</v>
      </c>
      <c r="C11" s="47" t="s">
        <v>50</v>
      </c>
      <c r="D11" s="47" t="s">
        <v>35</v>
      </c>
      <c r="E11" s="48" t="s">
        <v>21</v>
      </c>
      <c r="F11" s="51" t="s">
        <v>76</v>
      </c>
      <c r="G11" s="53">
        <v>14473</v>
      </c>
      <c r="H11" s="55">
        <v>1</v>
      </c>
      <c r="I11" s="22">
        <f t="shared" ref="I11:I23" si="2">G11*H11</f>
        <v>14473</v>
      </c>
      <c r="J11" s="13">
        <v>6</v>
      </c>
      <c r="K11" s="15">
        <f t="shared" si="0"/>
        <v>86838</v>
      </c>
      <c r="L11" s="15">
        <f t="shared" si="1"/>
        <v>86838</v>
      </c>
      <c r="M11" s="11"/>
    </row>
    <row r="12" spans="2:13" ht="20.100000000000001" customHeight="1" x14ac:dyDescent="0.3">
      <c r="B12" s="44" t="s">
        <v>105</v>
      </c>
      <c r="C12" s="47" t="s">
        <v>51</v>
      </c>
      <c r="D12" s="47" t="s">
        <v>35</v>
      </c>
      <c r="E12" s="48" t="s">
        <v>16</v>
      </c>
      <c r="F12" s="51" t="s">
        <v>42</v>
      </c>
      <c r="G12" s="53">
        <v>6044</v>
      </c>
      <c r="H12" s="55">
        <v>1</v>
      </c>
      <c r="I12" s="22">
        <f t="shared" si="2"/>
        <v>6044</v>
      </c>
      <c r="J12" s="13">
        <v>4</v>
      </c>
      <c r="K12" s="15">
        <f t="shared" si="0"/>
        <v>24176</v>
      </c>
      <c r="L12" s="15">
        <f t="shared" si="1"/>
        <v>24176</v>
      </c>
      <c r="M12" s="11"/>
    </row>
    <row r="13" spans="2:13" ht="20.100000000000001" customHeight="1" x14ac:dyDescent="0.3">
      <c r="B13" s="44" t="s">
        <v>86</v>
      </c>
      <c r="C13" s="47" t="s">
        <v>87</v>
      </c>
      <c r="D13" s="47" t="s">
        <v>35</v>
      </c>
      <c r="E13" s="48" t="s">
        <v>21</v>
      </c>
      <c r="F13" s="51" t="s">
        <v>85</v>
      </c>
      <c r="G13" s="53">
        <v>6016</v>
      </c>
      <c r="H13" s="55">
        <v>1</v>
      </c>
      <c r="I13" s="22">
        <f t="shared" si="2"/>
        <v>6016</v>
      </c>
      <c r="J13" s="13">
        <v>2</v>
      </c>
      <c r="K13" s="15">
        <f t="shared" si="0"/>
        <v>12032</v>
      </c>
      <c r="L13" s="15">
        <f t="shared" si="1"/>
        <v>12032</v>
      </c>
      <c r="M13" s="11"/>
    </row>
    <row r="14" spans="2:13" ht="20.100000000000001" customHeight="1" x14ac:dyDescent="0.3">
      <c r="B14" s="44" t="s">
        <v>62</v>
      </c>
      <c r="C14" s="47" t="s">
        <v>52</v>
      </c>
      <c r="D14" s="47" t="s">
        <v>35</v>
      </c>
      <c r="E14" s="48" t="s">
        <v>21</v>
      </c>
      <c r="F14" s="51" t="s">
        <v>80</v>
      </c>
      <c r="G14" s="53">
        <v>6016</v>
      </c>
      <c r="H14" s="55">
        <v>1</v>
      </c>
      <c r="I14" s="22">
        <f t="shared" si="2"/>
        <v>6016</v>
      </c>
      <c r="J14" s="13">
        <v>2</v>
      </c>
      <c r="K14" s="15">
        <f t="shared" si="0"/>
        <v>12032</v>
      </c>
      <c r="L14" s="15">
        <f t="shared" si="1"/>
        <v>12032</v>
      </c>
      <c r="M14" s="11"/>
    </row>
    <row r="15" spans="2:13" ht="20.100000000000001" customHeight="1" x14ac:dyDescent="0.3">
      <c r="B15" s="44" t="s">
        <v>103</v>
      </c>
      <c r="C15" s="47" t="s">
        <v>106</v>
      </c>
      <c r="D15" s="47" t="s">
        <v>35</v>
      </c>
      <c r="E15" s="48" t="s">
        <v>21</v>
      </c>
      <c r="F15" s="51" t="s">
        <v>109</v>
      </c>
      <c r="G15" s="53">
        <v>24501</v>
      </c>
      <c r="H15" s="55">
        <v>1</v>
      </c>
      <c r="I15" s="22">
        <f t="shared" si="2"/>
        <v>24501</v>
      </c>
      <c r="J15" s="13">
        <v>2</v>
      </c>
      <c r="K15" s="15">
        <f t="shared" si="0"/>
        <v>49002</v>
      </c>
      <c r="L15" s="15">
        <f t="shared" si="1"/>
        <v>49002</v>
      </c>
      <c r="M15" s="11"/>
    </row>
    <row r="16" spans="2:13" ht="20.100000000000001" customHeight="1" x14ac:dyDescent="0.3">
      <c r="B16" s="44" t="s">
        <v>104</v>
      </c>
      <c r="C16" s="47" t="s">
        <v>107</v>
      </c>
      <c r="D16" s="47" t="s">
        <v>35</v>
      </c>
      <c r="E16" s="48" t="s">
        <v>16</v>
      </c>
      <c r="F16" s="51" t="s">
        <v>108</v>
      </c>
      <c r="G16" s="53">
        <v>34020</v>
      </c>
      <c r="H16" s="55">
        <v>1</v>
      </c>
      <c r="I16" s="22">
        <f t="shared" si="2"/>
        <v>34020</v>
      </c>
      <c r="J16" s="13">
        <v>2</v>
      </c>
      <c r="K16" s="15">
        <f t="shared" si="0"/>
        <v>68040</v>
      </c>
      <c r="L16" s="15">
        <f t="shared" si="1"/>
        <v>68040</v>
      </c>
      <c r="M16" s="11"/>
    </row>
    <row r="17" spans="1:13" ht="20.100000000000001" customHeight="1" x14ac:dyDescent="0.3">
      <c r="B17" s="44" t="s">
        <v>88</v>
      </c>
      <c r="C17" s="47" t="s">
        <v>89</v>
      </c>
      <c r="D17" s="47" t="s">
        <v>40</v>
      </c>
      <c r="E17" s="48" t="s">
        <v>21</v>
      </c>
      <c r="F17" s="51" t="s">
        <v>81</v>
      </c>
      <c r="G17" s="53">
        <v>5270</v>
      </c>
      <c r="H17" s="55">
        <v>1</v>
      </c>
      <c r="I17" s="22">
        <f t="shared" si="2"/>
        <v>5270</v>
      </c>
      <c r="J17" s="13">
        <v>2</v>
      </c>
      <c r="K17" s="15">
        <f t="shared" si="0"/>
        <v>10540</v>
      </c>
      <c r="L17" s="15">
        <f t="shared" si="1"/>
        <v>10540</v>
      </c>
      <c r="M17" s="11"/>
    </row>
    <row r="18" spans="1:13" ht="20.100000000000001" customHeight="1" x14ac:dyDescent="0.3">
      <c r="B18" s="46" t="s">
        <v>82</v>
      </c>
      <c r="C18" s="48" t="s">
        <v>66</v>
      </c>
      <c r="D18" s="47" t="s">
        <v>40</v>
      </c>
      <c r="E18" s="48" t="s">
        <v>21</v>
      </c>
      <c r="F18" s="52" t="s">
        <v>29</v>
      </c>
      <c r="G18" s="53">
        <v>7242</v>
      </c>
      <c r="H18" s="55">
        <v>1</v>
      </c>
      <c r="I18" s="22">
        <f t="shared" si="2"/>
        <v>7242</v>
      </c>
      <c r="J18" s="13">
        <v>1</v>
      </c>
      <c r="K18" s="15">
        <f t="shared" si="0"/>
        <v>7242</v>
      </c>
      <c r="L18" s="15">
        <f t="shared" si="1"/>
        <v>7242</v>
      </c>
      <c r="M18" s="11"/>
    </row>
    <row r="19" spans="1:13" ht="20.100000000000001" customHeight="1" x14ac:dyDescent="0.3">
      <c r="B19" s="44" t="s">
        <v>33</v>
      </c>
      <c r="C19" s="47" t="s">
        <v>53</v>
      </c>
      <c r="D19" s="47" t="s">
        <v>40</v>
      </c>
      <c r="E19" s="48" t="s">
        <v>17</v>
      </c>
      <c r="F19" s="51" t="s">
        <v>58</v>
      </c>
      <c r="G19" s="53">
        <v>4136</v>
      </c>
      <c r="H19" s="55">
        <v>1</v>
      </c>
      <c r="I19" s="22">
        <f t="shared" si="2"/>
        <v>4136</v>
      </c>
      <c r="J19" s="13">
        <v>1</v>
      </c>
      <c r="K19" s="15">
        <f t="shared" ref="K19:K23" si="3">J19*I19</f>
        <v>4136</v>
      </c>
      <c r="L19" s="15">
        <f t="shared" si="1"/>
        <v>4136</v>
      </c>
      <c r="M19" s="11"/>
    </row>
    <row r="20" spans="1:13" ht="20.100000000000001" customHeight="1" x14ac:dyDescent="0.3">
      <c r="B20" s="44" t="s">
        <v>94</v>
      </c>
      <c r="C20" s="47" t="s">
        <v>54</v>
      </c>
      <c r="D20" s="47" t="s">
        <v>40</v>
      </c>
      <c r="E20" s="48" t="s">
        <v>21</v>
      </c>
      <c r="F20" s="51" t="s">
        <v>77</v>
      </c>
      <c r="G20" s="53">
        <v>5507</v>
      </c>
      <c r="H20" s="55">
        <v>1</v>
      </c>
      <c r="I20" s="22">
        <f t="shared" si="2"/>
        <v>5507</v>
      </c>
      <c r="J20" s="13">
        <v>1</v>
      </c>
      <c r="K20" s="15">
        <f t="shared" si="3"/>
        <v>5507</v>
      </c>
      <c r="L20" s="15">
        <f t="shared" si="1"/>
        <v>5507</v>
      </c>
      <c r="M20" s="11"/>
    </row>
    <row r="21" spans="1:13" ht="20.100000000000001" customHeight="1" x14ac:dyDescent="0.3">
      <c r="B21" s="44" t="s">
        <v>90</v>
      </c>
      <c r="C21" s="47" t="s">
        <v>91</v>
      </c>
      <c r="D21" s="47" t="s">
        <v>41</v>
      </c>
      <c r="E21" s="48" t="s">
        <v>17</v>
      </c>
      <c r="F21" s="51" t="s">
        <v>92</v>
      </c>
      <c r="G21" s="53">
        <v>8951</v>
      </c>
      <c r="H21" s="55">
        <v>1</v>
      </c>
      <c r="I21" s="22">
        <f t="shared" si="2"/>
        <v>8951</v>
      </c>
      <c r="J21" s="13">
        <v>1</v>
      </c>
      <c r="K21" s="15">
        <f t="shared" si="3"/>
        <v>8951</v>
      </c>
      <c r="L21" s="15">
        <f t="shared" si="1"/>
        <v>8951</v>
      </c>
      <c r="M21" s="11"/>
    </row>
    <row r="22" spans="1:13" ht="20.100000000000001" customHeight="1" x14ac:dyDescent="0.3">
      <c r="A22" s="43"/>
      <c r="B22" s="44" t="s">
        <v>60</v>
      </c>
      <c r="C22" s="47" t="s">
        <v>55</v>
      </c>
      <c r="D22" s="47" t="s">
        <v>41</v>
      </c>
      <c r="E22" s="48" t="s">
        <v>22</v>
      </c>
      <c r="F22" s="56" t="s">
        <v>61</v>
      </c>
      <c r="G22" s="53">
        <v>14832</v>
      </c>
      <c r="H22" s="55">
        <v>1</v>
      </c>
      <c r="I22" s="22">
        <f t="shared" si="2"/>
        <v>14832</v>
      </c>
      <c r="J22" s="13">
        <v>1</v>
      </c>
      <c r="K22" s="15">
        <f t="shared" si="3"/>
        <v>14832</v>
      </c>
      <c r="L22" s="15">
        <f>K22*(1-$F$3)</f>
        <v>14832</v>
      </c>
      <c r="M22" s="11"/>
    </row>
    <row r="23" spans="1:13" ht="20.100000000000001" customHeight="1" x14ac:dyDescent="0.3">
      <c r="B23" s="44" t="s">
        <v>6</v>
      </c>
      <c r="C23" s="47" t="s">
        <v>56</v>
      </c>
      <c r="D23" s="47" t="s">
        <v>41</v>
      </c>
      <c r="E23" s="48" t="s">
        <v>21</v>
      </c>
      <c r="F23" s="56" t="s">
        <v>78</v>
      </c>
      <c r="G23" s="53">
        <v>22723</v>
      </c>
      <c r="H23" s="55">
        <v>1</v>
      </c>
      <c r="I23" s="22">
        <f t="shared" si="2"/>
        <v>22723</v>
      </c>
      <c r="J23" s="13">
        <v>1</v>
      </c>
      <c r="K23" s="15">
        <f t="shared" si="3"/>
        <v>22723</v>
      </c>
      <c r="L23" s="15">
        <f>K23*(1-$F$3)</f>
        <v>22723</v>
      </c>
      <c r="M23" s="11"/>
    </row>
    <row r="24" spans="1:13" ht="20.100000000000001" customHeight="1" thickBot="1" x14ac:dyDescent="0.35">
      <c r="B24" s="25"/>
      <c r="C24" s="12"/>
      <c r="D24" s="1"/>
      <c r="E24" s="1"/>
      <c r="F24" s="1"/>
      <c r="G24" s="1"/>
      <c r="H24" s="1"/>
      <c r="I24" s="1"/>
      <c r="J24" s="58">
        <f>SUM(J8:J23)</f>
        <v>40</v>
      </c>
      <c r="K24" s="59">
        <f>SUM(K8:K23)</f>
        <v>388255</v>
      </c>
      <c r="L24" s="59">
        <f>SUM(L8:L23)</f>
        <v>388255</v>
      </c>
      <c r="M24" s="1"/>
    </row>
    <row r="25" spans="1:13" ht="20.100000000000001" customHeight="1" thickTop="1" x14ac:dyDescent="0.3">
      <c r="B25" s="5"/>
      <c r="C25" s="5"/>
      <c r="J25" s="6"/>
      <c r="K25" s="7"/>
      <c r="L25" s="7"/>
    </row>
    <row r="26" spans="1:13" s="26" customFormat="1" ht="15.6" x14ac:dyDescent="0.3">
      <c r="A26" s="26" t="s">
        <v>124</v>
      </c>
      <c r="F26" s="107"/>
      <c r="G26" s="108"/>
      <c r="H26" s="108"/>
      <c r="J26" s="109"/>
      <c r="K26" s="1"/>
      <c r="L26" s="1"/>
    </row>
    <row r="27" spans="1:13" ht="20.100000000000001" customHeight="1" x14ac:dyDescent="0.3">
      <c r="B27" s="5"/>
      <c r="C27" s="5"/>
      <c r="J27" s="6"/>
      <c r="K27" s="7"/>
      <c r="L27" s="7"/>
    </row>
    <row r="28" spans="1:13" ht="20.100000000000001" customHeight="1" x14ac:dyDescent="0.3">
      <c r="K28" s="6"/>
      <c r="L28" s="7"/>
      <c r="M28" s="7"/>
    </row>
    <row r="29" spans="1:13" ht="20.100000000000001" customHeight="1" x14ac:dyDescent="0.3">
      <c r="K29" s="6"/>
      <c r="L29" s="6"/>
      <c r="M29" s="6"/>
    </row>
    <row r="30" spans="1:13" ht="20.100000000000001" customHeight="1" x14ac:dyDescent="0.3">
      <c r="K30" s="6"/>
      <c r="L30" s="6"/>
      <c r="M30" s="6"/>
    </row>
    <row r="31" spans="1:13" ht="20.100000000000001" customHeight="1" x14ac:dyDescent="0.3">
      <c r="K31" s="2"/>
      <c r="L31" s="2"/>
    </row>
    <row r="32" spans="1:13" ht="20.100000000000001" customHeight="1" x14ac:dyDescent="0.3">
      <c r="K32" s="2"/>
      <c r="L32" s="37" t="s">
        <v>57</v>
      </c>
      <c r="M32" s="3"/>
    </row>
    <row r="33" spans="11:13" ht="20.100000000000001" customHeight="1" x14ac:dyDescent="0.3">
      <c r="K33" s="2"/>
      <c r="M33" s="3"/>
    </row>
    <row r="34" spans="11:13" ht="20.100000000000001" customHeight="1" x14ac:dyDescent="0.3"/>
    <row r="35" spans="11:13" x14ac:dyDescent="0.3">
      <c r="L35" s="1"/>
      <c r="M35" s="1"/>
    </row>
    <row r="36" spans="11:13" x14ac:dyDescent="0.3">
      <c r="L36" s="1"/>
      <c r="M36" s="1"/>
    </row>
  </sheetData>
  <mergeCells count="8">
    <mergeCell ref="B2:C2"/>
    <mergeCell ref="B4:G4"/>
    <mergeCell ref="J4:L4"/>
    <mergeCell ref="B5:B6"/>
    <mergeCell ref="C5:C6"/>
    <mergeCell ref="D5:D6"/>
    <mergeCell ref="E5:E6"/>
    <mergeCell ref="F5:F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43.33203125" style="2" customWidth="1"/>
    <col min="3" max="3" width="14" style="2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6384" width="9.109375" style="1"/>
  </cols>
  <sheetData>
    <row r="1" spans="2:13" ht="14.4" thickBot="1" x14ac:dyDescent="0.35"/>
    <row r="2" spans="2:13" ht="20.100000000000001" customHeight="1" thickTop="1" thickBot="1" x14ac:dyDescent="0.35">
      <c r="B2" s="88" t="s">
        <v>65</v>
      </c>
      <c r="C2" s="88"/>
      <c r="H2" s="21"/>
      <c r="I2" s="21"/>
    </row>
    <row r="3" spans="2:13" ht="20.100000000000001" customHeight="1" thickTop="1" thickBot="1" x14ac:dyDescent="0.35">
      <c r="D3" s="31"/>
      <c r="E3" s="28" t="s">
        <v>0</v>
      </c>
      <c r="F3" s="27">
        <v>0</v>
      </c>
    </row>
    <row r="4" spans="2:13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</row>
    <row r="5" spans="2:13" ht="20.100000000000001" customHeight="1" thickTop="1" x14ac:dyDescent="0.3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</row>
    <row r="6" spans="2:13" ht="20.100000000000001" customHeight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64</v>
      </c>
      <c r="L6" s="39" t="s">
        <v>25</v>
      </c>
      <c r="M6" s="4"/>
    </row>
    <row r="7" spans="2:13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</row>
    <row r="8" spans="2:13" ht="20.100000000000001" customHeight="1" x14ac:dyDescent="0.3">
      <c r="B8" s="44" t="s">
        <v>59</v>
      </c>
      <c r="C8" s="47" t="s">
        <v>47</v>
      </c>
      <c r="D8" s="47" t="s">
        <v>35</v>
      </c>
      <c r="E8" s="47" t="s">
        <v>21</v>
      </c>
      <c r="F8" s="51" t="s">
        <v>75</v>
      </c>
      <c r="G8" s="53">
        <v>3314</v>
      </c>
      <c r="H8" s="55">
        <v>0.375</v>
      </c>
      <c r="I8" s="22">
        <f>G8*H8</f>
        <v>1242.75</v>
      </c>
      <c r="J8" s="13">
        <v>12</v>
      </c>
      <c r="K8" s="15">
        <f>J8*I8</f>
        <v>14913</v>
      </c>
      <c r="L8" s="15">
        <f t="shared" ref="L8:L23" si="0">K8*(1-$F$3)</f>
        <v>14913</v>
      </c>
      <c r="M8" s="11"/>
    </row>
    <row r="9" spans="2:13" ht="20.100000000000001" customHeight="1" x14ac:dyDescent="0.3">
      <c r="B9" s="44" t="s">
        <v>4</v>
      </c>
      <c r="C9" s="47" t="s">
        <v>48</v>
      </c>
      <c r="D9" s="47" t="s">
        <v>35</v>
      </c>
      <c r="E9" s="47" t="s">
        <v>21</v>
      </c>
      <c r="F9" s="51" t="s">
        <v>83</v>
      </c>
      <c r="G9" s="53">
        <v>5894</v>
      </c>
      <c r="H9" s="55">
        <v>0.375</v>
      </c>
      <c r="I9" s="22">
        <f>G9*H9</f>
        <v>2210.25</v>
      </c>
      <c r="J9" s="13">
        <v>12</v>
      </c>
      <c r="K9" s="15">
        <f t="shared" ref="K9:K23" si="1">J9*I9</f>
        <v>26523</v>
      </c>
      <c r="L9" s="15">
        <f t="shared" si="0"/>
        <v>26523</v>
      </c>
      <c r="M9" s="11"/>
    </row>
    <row r="10" spans="2:13" ht="20.100000000000001" customHeight="1" x14ac:dyDescent="0.3">
      <c r="B10" s="45" t="s">
        <v>23</v>
      </c>
      <c r="C10" s="47" t="s">
        <v>49</v>
      </c>
      <c r="D10" s="47" t="s">
        <v>35</v>
      </c>
      <c r="E10" s="48" t="s">
        <v>15</v>
      </c>
      <c r="F10" s="51" t="s">
        <v>28</v>
      </c>
      <c r="G10" s="53">
        <v>4686</v>
      </c>
      <c r="H10" s="55">
        <v>0.375</v>
      </c>
      <c r="I10" s="22">
        <f t="shared" ref="I10:I23" si="2">G10*H10</f>
        <v>1757.25</v>
      </c>
      <c r="J10" s="13">
        <v>12</v>
      </c>
      <c r="K10" s="15">
        <f t="shared" si="1"/>
        <v>21087</v>
      </c>
      <c r="L10" s="15">
        <f t="shared" si="0"/>
        <v>21087</v>
      </c>
      <c r="M10" s="11"/>
    </row>
    <row r="11" spans="2:13" ht="20.100000000000001" customHeight="1" x14ac:dyDescent="0.3">
      <c r="B11" s="44" t="s">
        <v>93</v>
      </c>
      <c r="C11" s="47" t="s">
        <v>50</v>
      </c>
      <c r="D11" s="47" t="s">
        <v>35</v>
      </c>
      <c r="E11" s="48" t="s">
        <v>21</v>
      </c>
      <c r="F11" s="51" t="s">
        <v>76</v>
      </c>
      <c r="G11" s="53">
        <v>14473</v>
      </c>
      <c r="H11" s="55">
        <v>0.375</v>
      </c>
      <c r="I11" s="22">
        <f t="shared" si="2"/>
        <v>5427.375</v>
      </c>
      <c r="J11" s="13">
        <v>16</v>
      </c>
      <c r="K11" s="15">
        <f t="shared" si="1"/>
        <v>86838</v>
      </c>
      <c r="L11" s="15">
        <f t="shared" si="0"/>
        <v>86838</v>
      </c>
      <c r="M11" s="11"/>
    </row>
    <row r="12" spans="2:13" ht="20.100000000000001" customHeight="1" x14ac:dyDescent="0.3">
      <c r="B12" s="44" t="s">
        <v>105</v>
      </c>
      <c r="C12" s="47" t="s">
        <v>51</v>
      </c>
      <c r="D12" s="47" t="s">
        <v>35</v>
      </c>
      <c r="E12" s="48" t="s">
        <v>16</v>
      </c>
      <c r="F12" s="51" t="s">
        <v>42</v>
      </c>
      <c r="G12" s="53">
        <v>6044</v>
      </c>
      <c r="H12" s="55">
        <v>0.375</v>
      </c>
      <c r="I12" s="22">
        <f t="shared" si="2"/>
        <v>2266.5</v>
      </c>
      <c r="J12" s="13">
        <v>12</v>
      </c>
      <c r="K12" s="15">
        <f t="shared" si="1"/>
        <v>27198</v>
      </c>
      <c r="L12" s="15">
        <f t="shared" si="0"/>
        <v>27198</v>
      </c>
      <c r="M12" s="11"/>
    </row>
    <row r="13" spans="2:13" ht="20.100000000000001" customHeight="1" x14ac:dyDescent="0.3">
      <c r="B13" s="44" t="s">
        <v>86</v>
      </c>
      <c r="C13" s="47" t="s">
        <v>87</v>
      </c>
      <c r="D13" s="47" t="s">
        <v>35</v>
      </c>
      <c r="E13" s="48" t="s">
        <v>21</v>
      </c>
      <c r="F13" s="51" t="s">
        <v>85</v>
      </c>
      <c r="G13" s="53">
        <v>6016</v>
      </c>
      <c r="H13" s="55">
        <v>0.375</v>
      </c>
      <c r="I13" s="22">
        <f>G13*H13</f>
        <v>2256</v>
      </c>
      <c r="J13" s="13">
        <v>8</v>
      </c>
      <c r="K13" s="15">
        <f t="shared" si="1"/>
        <v>18048</v>
      </c>
      <c r="L13" s="15">
        <f t="shared" si="0"/>
        <v>18048</v>
      </c>
      <c r="M13" s="11"/>
    </row>
    <row r="14" spans="2:13" ht="20.100000000000001" customHeight="1" x14ac:dyDescent="0.3">
      <c r="B14" s="44" t="s">
        <v>62</v>
      </c>
      <c r="C14" s="47" t="s">
        <v>52</v>
      </c>
      <c r="D14" s="47" t="s">
        <v>35</v>
      </c>
      <c r="E14" s="48" t="s">
        <v>21</v>
      </c>
      <c r="F14" s="51" t="s">
        <v>80</v>
      </c>
      <c r="G14" s="53">
        <v>6016</v>
      </c>
      <c r="H14" s="55">
        <v>0.375</v>
      </c>
      <c r="I14" s="22">
        <f>G14*H14</f>
        <v>2256</v>
      </c>
      <c r="J14" s="13">
        <v>8</v>
      </c>
      <c r="K14" s="15">
        <f t="shared" si="1"/>
        <v>18048</v>
      </c>
      <c r="L14" s="15">
        <f t="shared" si="0"/>
        <v>18048</v>
      </c>
      <c r="M14" s="11"/>
    </row>
    <row r="15" spans="2:13" ht="20.100000000000001" customHeight="1" x14ac:dyDescent="0.3">
      <c r="B15" s="44" t="s">
        <v>103</v>
      </c>
      <c r="C15" s="47" t="s">
        <v>106</v>
      </c>
      <c r="D15" s="47" t="s">
        <v>35</v>
      </c>
      <c r="E15" s="48" t="s">
        <v>21</v>
      </c>
      <c r="F15" s="51" t="s">
        <v>109</v>
      </c>
      <c r="G15" s="53">
        <v>24501</v>
      </c>
      <c r="H15" s="55">
        <v>0.375</v>
      </c>
      <c r="I15" s="22">
        <f>G15*H15</f>
        <v>9187.875</v>
      </c>
      <c r="J15" s="13">
        <v>6</v>
      </c>
      <c r="K15" s="15">
        <f t="shared" si="1"/>
        <v>55127.25</v>
      </c>
      <c r="L15" s="15">
        <f t="shared" si="0"/>
        <v>55127.25</v>
      </c>
      <c r="M15" s="11"/>
    </row>
    <row r="16" spans="2:13" ht="20.100000000000001" customHeight="1" x14ac:dyDescent="0.3">
      <c r="B16" s="44" t="s">
        <v>104</v>
      </c>
      <c r="C16" s="47" t="s">
        <v>107</v>
      </c>
      <c r="D16" s="47" t="s">
        <v>35</v>
      </c>
      <c r="E16" s="48" t="s">
        <v>16</v>
      </c>
      <c r="F16" s="51" t="s">
        <v>108</v>
      </c>
      <c r="G16" s="53">
        <v>34020</v>
      </c>
      <c r="H16" s="55">
        <v>0.375</v>
      </c>
      <c r="I16" s="22">
        <f t="shared" si="2"/>
        <v>12757.5</v>
      </c>
      <c r="J16" s="13">
        <v>8</v>
      </c>
      <c r="K16" s="15">
        <f t="shared" si="1"/>
        <v>102060</v>
      </c>
      <c r="L16" s="15">
        <f t="shared" si="0"/>
        <v>102060</v>
      </c>
      <c r="M16" s="11"/>
    </row>
    <row r="17" spans="1:13" ht="20.100000000000001" customHeight="1" x14ac:dyDescent="0.3">
      <c r="B17" s="44" t="s">
        <v>88</v>
      </c>
      <c r="C17" s="47" t="s">
        <v>89</v>
      </c>
      <c r="D17" s="47" t="s">
        <v>40</v>
      </c>
      <c r="E17" s="48" t="s">
        <v>21</v>
      </c>
      <c r="F17" s="51" t="s">
        <v>81</v>
      </c>
      <c r="G17" s="53">
        <v>5270</v>
      </c>
      <c r="H17" s="55">
        <v>0.375</v>
      </c>
      <c r="I17" s="22">
        <f t="shared" si="2"/>
        <v>1976.25</v>
      </c>
      <c r="J17" s="13">
        <v>4</v>
      </c>
      <c r="K17" s="15">
        <f t="shared" si="1"/>
        <v>7905</v>
      </c>
      <c r="L17" s="15">
        <f t="shared" si="0"/>
        <v>7905</v>
      </c>
      <c r="M17" s="11"/>
    </row>
    <row r="18" spans="1:13" ht="20.100000000000001" customHeight="1" x14ac:dyDescent="0.3">
      <c r="B18" s="46" t="s">
        <v>82</v>
      </c>
      <c r="C18" s="48" t="s">
        <v>66</v>
      </c>
      <c r="D18" s="47" t="s">
        <v>40</v>
      </c>
      <c r="E18" s="48" t="s">
        <v>21</v>
      </c>
      <c r="F18" s="52" t="s">
        <v>29</v>
      </c>
      <c r="G18" s="53">
        <v>7242</v>
      </c>
      <c r="H18" s="55">
        <v>0.375</v>
      </c>
      <c r="I18" s="22">
        <f t="shared" si="2"/>
        <v>2715.75</v>
      </c>
      <c r="J18" s="13">
        <v>2</v>
      </c>
      <c r="K18" s="15">
        <f t="shared" si="1"/>
        <v>5431.5</v>
      </c>
      <c r="L18" s="15">
        <f t="shared" si="0"/>
        <v>5431.5</v>
      </c>
      <c r="M18" s="11"/>
    </row>
    <row r="19" spans="1:13" ht="20.100000000000001" customHeight="1" x14ac:dyDescent="0.3">
      <c r="B19" s="44" t="s">
        <v>33</v>
      </c>
      <c r="C19" s="47" t="s">
        <v>53</v>
      </c>
      <c r="D19" s="47" t="s">
        <v>40</v>
      </c>
      <c r="E19" s="48" t="s">
        <v>17</v>
      </c>
      <c r="F19" s="51" t="s">
        <v>58</v>
      </c>
      <c r="G19" s="53">
        <v>4136</v>
      </c>
      <c r="H19" s="55">
        <v>0.375</v>
      </c>
      <c r="I19" s="22">
        <f t="shared" si="2"/>
        <v>1551</v>
      </c>
      <c r="J19" s="13">
        <v>2</v>
      </c>
      <c r="K19" s="15">
        <f t="shared" si="1"/>
        <v>3102</v>
      </c>
      <c r="L19" s="15">
        <f t="shared" si="0"/>
        <v>3102</v>
      </c>
      <c r="M19" s="11"/>
    </row>
    <row r="20" spans="1:13" ht="20.100000000000001" customHeight="1" x14ac:dyDescent="0.3">
      <c r="B20" s="44" t="s">
        <v>94</v>
      </c>
      <c r="C20" s="47" t="s">
        <v>54</v>
      </c>
      <c r="D20" s="47" t="s">
        <v>40</v>
      </c>
      <c r="E20" s="48" t="s">
        <v>21</v>
      </c>
      <c r="F20" s="51" t="s">
        <v>77</v>
      </c>
      <c r="G20" s="53">
        <v>5507</v>
      </c>
      <c r="H20" s="55">
        <v>0.375</v>
      </c>
      <c r="I20" s="22">
        <f t="shared" si="2"/>
        <v>2065.125</v>
      </c>
      <c r="J20" s="13">
        <v>2</v>
      </c>
      <c r="K20" s="15">
        <f t="shared" si="1"/>
        <v>4130.25</v>
      </c>
      <c r="L20" s="15">
        <f t="shared" si="0"/>
        <v>4130.25</v>
      </c>
      <c r="M20" s="11"/>
    </row>
    <row r="21" spans="1:13" ht="20.100000000000001" customHeight="1" x14ac:dyDescent="0.3">
      <c r="B21" s="44" t="s">
        <v>90</v>
      </c>
      <c r="C21" s="47" t="s">
        <v>91</v>
      </c>
      <c r="D21" s="47" t="s">
        <v>41</v>
      </c>
      <c r="E21" s="48" t="s">
        <v>17</v>
      </c>
      <c r="F21" s="51" t="s">
        <v>92</v>
      </c>
      <c r="G21" s="53">
        <v>8951</v>
      </c>
      <c r="H21" s="55">
        <v>0.375</v>
      </c>
      <c r="I21" s="22">
        <f t="shared" si="2"/>
        <v>3356.625</v>
      </c>
      <c r="J21" s="13">
        <v>2</v>
      </c>
      <c r="K21" s="15">
        <f t="shared" si="1"/>
        <v>6713.25</v>
      </c>
      <c r="L21" s="15">
        <f t="shared" si="0"/>
        <v>6713.25</v>
      </c>
      <c r="M21" s="11"/>
    </row>
    <row r="22" spans="1:13" ht="20.100000000000001" customHeight="1" x14ac:dyDescent="0.3">
      <c r="A22" s="43"/>
      <c r="B22" s="44" t="s">
        <v>60</v>
      </c>
      <c r="C22" s="47" t="s">
        <v>55</v>
      </c>
      <c r="D22" s="47" t="s">
        <v>41</v>
      </c>
      <c r="E22" s="48" t="s">
        <v>22</v>
      </c>
      <c r="F22" s="56" t="s">
        <v>61</v>
      </c>
      <c r="G22" s="53">
        <v>14832</v>
      </c>
      <c r="H22" s="55">
        <v>0.375</v>
      </c>
      <c r="I22" s="22">
        <f t="shared" si="2"/>
        <v>5562</v>
      </c>
      <c r="J22" s="13">
        <v>2</v>
      </c>
      <c r="K22" s="15">
        <f t="shared" si="1"/>
        <v>11124</v>
      </c>
      <c r="L22" s="15">
        <f t="shared" si="0"/>
        <v>11124</v>
      </c>
      <c r="M22" s="11"/>
    </row>
    <row r="23" spans="1:13" ht="20.100000000000001" customHeight="1" x14ac:dyDescent="0.3">
      <c r="B23" s="44" t="s">
        <v>6</v>
      </c>
      <c r="C23" s="47" t="s">
        <v>56</v>
      </c>
      <c r="D23" s="47" t="s">
        <v>41</v>
      </c>
      <c r="E23" s="48" t="s">
        <v>21</v>
      </c>
      <c r="F23" s="56" t="s">
        <v>78</v>
      </c>
      <c r="G23" s="53">
        <v>22723</v>
      </c>
      <c r="H23" s="55">
        <v>0.375</v>
      </c>
      <c r="I23" s="22">
        <f t="shared" si="2"/>
        <v>8521.125</v>
      </c>
      <c r="J23" s="13">
        <v>2</v>
      </c>
      <c r="K23" s="15">
        <f t="shared" si="1"/>
        <v>17042.25</v>
      </c>
      <c r="L23" s="15">
        <f t="shared" si="0"/>
        <v>17042.25</v>
      </c>
      <c r="M23" s="11"/>
    </row>
    <row r="24" spans="1:13" ht="20.100000000000001" customHeight="1" thickBot="1" x14ac:dyDescent="0.35">
      <c r="B24" s="25"/>
      <c r="C24" s="12"/>
      <c r="D24" s="1"/>
      <c r="E24" s="1"/>
      <c r="F24" s="1"/>
      <c r="G24" s="1"/>
      <c r="H24" s="1"/>
      <c r="I24" s="1"/>
      <c r="J24" s="58">
        <f>SUM(J8:J23)</f>
        <v>110</v>
      </c>
      <c r="K24" s="59">
        <f>SUM(K8:K23)</f>
        <v>425290.5</v>
      </c>
      <c r="L24" s="59">
        <f>SUM(L8:L23)</f>
        <v>425290.5</v>
      </c>
      <c r="M24" s="1"/>
    </row>
    <row r="25" spans="1:13" ht="20.100000000000001" customHeight="1" thickTop="1" x14ac:dyDescent="0.3">
      <c r="B25" s="5"/>
      <c r="C25" s="5"/>
      <c r="J25" s="6"/>
      <c r="K25" s="7"/>
      <c r="L25" s="7"/>
    </row>
    <row r="26" spans="1:13" ht="20.100000000000001" customHeight="1" x14ac:dyDescent="0.3">
      <c r="B26" s="5"/>
      <c r="C26" s="5"/>
      <c r="J26" s="6"/>
      <c r="K26" s="7"/>
      <c r="L26" s="7"/>
    </row>
    <row r="27" spans="1:13" s="26" customFormat="1" ht="15.6" x14ac:dyDescent="0.3">
      <c r="A27" s="26" t="s">
        <v>124</v>
      </c>
      <c r="F27" s="107"/>
      <c r="G27" s="108"/>
      <c r="H27" s="108"/>
      <c r="J27" s="109"/>
      <c r="K27" s="1"/>
      <c r="L27" s="1"/>
    </row>
    <row r="28" spans="1:13" ht="20.100000000000001" customHeight="1" x14ac:dyDescent="0.3">
      <c r="K28" s="6"/>
      <c r="L28" s="7"/>
      <c r="M28" s="7"/>
    </row>
    <row r="29" spans="1:13" ht="20.100000000000001" customHeight="1" x14ac:dyDescent="0.3">
      <c r="K29" s="6"/>
      <c r="L29" s="6"/>
      <c r="M29" s="6"/>
    </row>
    <row r="30" spans="1:13" ht="20.100000000000001" customHeight="1" x14ac:dyDescent="0.3">
      <c r="K30" s="6"/>
      <c r="L30" s="6"/>
      <c r="M30" s="6"/>
    </row>
    <row r="31" spans="1:13" ht="20.100000000000001" customHeight="1" x14ac:dyDescent="0.3">
      <c r="K31" s="2"/>
      <c r="L31" s="2"/>
    </row>
    <row r="32" spans="1:13" ht="20.100000000000001" customHeight="1" x14ac:dyDescent="0.3">
      <c r="K32" s="2"/>
      <c r="L32" s="37" t="s">
        <v>57</v>
      </c>
      <c r="M32" s="3"/>
    </row>
    <row r="33" spans="11:13" ht="20.100000000000001" customHeight="1" x14ac:dyDescent="0.3">
      <c r="K33" s="2"/>
      <c r="M33" s="3"/>
    </row>
    <row r="34" spans="11:13" ht="20.100000000000001" customHeight="1" x14ac:dyDescent="0.3"/>
    <row r="35" spans="11:13" x14ac:dyDescent="0.3">
      <c r="L35" s="1"/>
      <c r="M35" s="1"/>
    </row>
    <row r="36" spans="11:13" x14ac:dyDescent="0.3">
      <c r="L36" s="1"/>
      <c r="M36" s="1"/>
    </row>
  </sheetData>
  <mergeCells count="8">
    <mergeCell ref="B2:C2"/>
    <mergeCell ref="B4:G4"/>
    <mergeCell ref="J4:L4"/>
    <mergeCell ref="B5:B6"/>
    <mergeCell ref="C5:C6"/>
    <mergeCell ref="D5:D6"/>
    <mergeCell ref="E5:E6"/>
    <mergeCell ref="F5:F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43.33203125" style="2" customWidth="1"/>
    <col min="3" max="3" width="14" style="2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6384" width="9.109375" style="1"/>
  </cols>
  <sheetData>
    <row r="1" spans="2:13" ht="14.4" thickBot="1" x14ac:dyDescent="0.35"/>
    <row r="2" spans="2:13" ht="20.100000000000001" customHeight="1" thickTop="1" thickBot="1" x14ac:dyDescent="0.35">
      <c r="B2" s="88" t="s">
        <v>113</v>
      </c>
      <c r="C2" s="88"/>
      <c r="D2" s="61"/>
      <c r="H2" s="21"/>
      <c r="I2" s="21"/>
    </row>
    <row r="3" spans="2:13" ht="20.100000000000001" customHeight="1" thickTop="1" thickBot="1" x14ac:dyDescent="0.35">
      <c r="D3" s="31"/>
      <c r="E3" s="28" t="s">
        <v>0</v>
      </c>
      <c r="F3" s="27">
        <v>0</v>
      </c>
    </row>
    <row r="4" spans="2:13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</row>
    <row r="5" spans="2:13" ht="20.100000000000001" customHeight="1" thickTop="1" x14ac:dyDescent="0.3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</row>
    <row r="6" spans="2:13" ht="20.100000000000001" customHeight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64</v>
      </c>
      <c r="L6" s="39" t="s">
        <v>25</v>
      </c>
      <c r="M6" s="4"/>
    </row>
    <row r="7" spans="2:13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</row>
    <row r="8" spans="2:13" ht="20.100000000000001" customHeight="1" x14ac:dyDescent="0.3">
      <c r="B8" s="44" t="s">
        <v>59</v>
      </c>
      <c r="C8" s="47" t="s">
        <v>47</v>
      </c>
      <c r="D8" s="47" t="s">
        <v>35</v>
      </c>
      <c r="E8" s="47" t="s">
        <v>21</v>
      </c>
      <c r="F8" s="51" t="s">
        <v>75</v>
      </c>
      <c r="G8" s="53">
        <v>3314</v>
      </c>
      <c r="H8" s="55">
        <v>0.375</v>
      </c>
      <c r="I8" s="22">
        <f>G8*H8</f>
        <v>1242.75</v>
      </c>
      <c r="J8" s="13">
        <v>4</v>
      </c>
      <c r="K8" s="15">
        <f>J8*I8</f>
        <v>4971</v>
      </c>
      <c r="L8" s="15">
        <f t="shared" ref="L8:L25" si="0">K8*(1-$F$3)</f>
        <v>4971</v>
      </c>
      <c r="M8" s="11"/>
    </row>
    <row r="9" spans="2:13" ht="20.100000000000001" customHeight="1" x14ac:dyDescent="0.3">
      <c r="B9" s="44" t="s">
        <v>4</v>
      </c>
      <c r="C9" s="47" t="s">
        <v>48</v>
      </c>
      <c r="D9" s="47" t="s">
        <v>35</v>
      </c>
      <c r="E9" s="47" t="s">
        <v>21</v>
      </c>
      <c r="F9" s="51" t="s">
        <v>83</v>
      </c>
      <c r="G9" s="53">
        <v>5894</v>
      </c>
      <c r="H9" s="55">
        <v>0.375</v>
      </c>
      <c r="I9" s="22">
        <f>G9*H9</f>
        <v>2210.25</v>
      </c>
      <c r="J9" s="13">
        <v>4</v>
      </c>
      <c r="K9" s="15">
        <f t="shared" ref="K9:K25" si="1">J9*I9</f>
        <v>8841</v>
      </c>
      <c r="L9" s="15">
        <f t="shared" si="0"/>
        <v>8841</v>
      </c>
      <c r="M9" s="11"/>
    </row>
    <row r="10" spans="2:13" ht="20.100000000000001" customHeight="1" x14ac:dyDescent="0.3">
      <c r="B10" s="45" t="s">
        <v>23</v>
      </c>
      <c r="C10" s="47" t="s">
        <v>49</v>
      </c>
      <c r="D10" s="47" t="s">
        <v>35</v>
      </c>
      <c r="E10" s="48" t="s">
        <v>15</v>
      </c>
      <c r="F10" s="51" t="s">
        <v>28</v>
      </c>
      <c r="G10" s="53">
        <v>4686</v>
      </c>
      <c r="H10" s="55">
        <v>0.375</v>
      </c>
      <c r="I10" s="22">
        <f t="shared" ref="I10:I25" si="2">G10*H10</f>
        <v>1757.25</v>
      </c>
      <c r="J10" s="13">
        <v>5</v>
      </c>
      <c r="K10" s="15">
        <f t="shared" si="1"/>
        <v>8786.25</v>
      </c>
      <c r="L10" s="15">
        <f t="shared" si="0"/>
        <v>8786.25</v>
      </c>
      <c r="M10" s="11"/>
    </row>
    <row r="11" spans="2:13" ht="20.100000000000001" customHeight="1" x14ac:dyDescent="0.3">
      <c r="B11" s="44" t="s">
        <v>93</v>
      </c>
      <c r="C11" s="47" t="s">
        <v>50</v>
      </c>
      <c r="D11" s="47" t="s">
        <v>35</v>
      </c>
      <c r="E11" s="48" t="s">
        <v>21</v>
      </c>
      <c r="F11" s="51" t="s">
        <v>76</v>
      </c>
      <c r="G11" s="53">
        <v>14473</v>
      </c>
      <c r="H11" s="55">
        <v>0.375</v>
      </c>
      <c r="I11" s="22">
        <f t="shared" si="2"/>
        <v>5427.375</v>
      </c>
      <c r="J11" s="13">
        <v>8</v>
      </c>
      <c r="K11" s="15">
        <f t="shared" si="1"/>
        <v>43419</v>
      </c>
      <c r="L11" s="15">
        <f t="shared" si="0"/>
        <v>43419</v>
      </c>
      <c r="M11" s="11"/>
    </row>
    <row r="12" spans="2:13" ht="20.100000000000001" customHeight="1" x14ac:dyDescent="0.3">
      <c r="B12" s="44" t="s">
        <v>105</v>
      </c>
      <c r="C12" s="47" t="s">
        <v>51</v>
      </c>
      <c r="D12" s="47" t="s">
        <v>35</v>
      </c>
      <c r="E12" s="48" t="s">
        <v>16</v>
      </c>
      <c r="F12" s="51" t="s">
        <v>42</v>
      </c>
      <c r="G12" s="53">
        <v>6044</v>
      </c>
      <c r="H12" s="55">
        <v>0.375</v>
      </c>
      <c r="I12" s="22">
        <f t="shared" si="2"/>
        <v>2266.5</v>
      </c>
      <c r="J12" s="13">
        <v>6</v>
      </c>
      <c r="K12" s="15">
        <f t="shared" si="1"/>
        <v>13599</v>
      </c>
      <c r="L12" s="15">
        <f t="shared" si="0"/>
        <v>13599</v>
      </c>
      <c r="M12" s="11"/>
    </row>
    <row r="13" spans="2:13" ht="20.100000000000001" customHeight="1" x14ac:dyDescent="0.3">
      <c r="B13" s="44" t="s">
        <v>86</v>
      </c>
      <c r="C13" s="47" t="s">
        <v>87</v>
      </c>
      <c r="D13" s="47" t="s">
        <v>35</v>
      </c>
      <c r="E13" s="48" t="s">
        <v>21</v>
      </c>
      <c r="F13" s="51" t="s">
        <v>85</v>
      </c>
      <c r="G13" s="53">
        <v>6016</v>
      </c>
      <c r="H13" s="55">
        <v>0.375</v>
      </c>
      <c r="I13" s="22">
        <f t="shared" si="2"/>
        <v>2256</v>
      </c>
      <c r="J13" s="13">
        <v>4</v>
      </c>
      <c r="K13" s="15">
        <f t="shared" si="1"/>
        <v>9024</v>
      </c>
      <c r="L13" s="15">
        <f t="shared" si="0"/>
        <v>9024</v>
      </c>
      <c r="M13" s="11"/>
    </row>
    <row r="14" spans="2:13" ht="20.100000000000001" customHeight="1" x14ac:dyDescent="0.3">
      <c r="B14" s="44" t="s">
        <v>62</v>
      </c>
      <c r="C14" s="47" t="s">
        <v>52</v>
      </c>
      <c r="D14" s="47" t="s">
        <v>35</v>
      </c>
      <c r="E14" s="48" t="s">
        <v>21</v>
      </c>
      <c r="F14" s="51" t="s">
        <v>80</v>
      </c>
      <c r="G14" s="53">
        <v>6016</v>
      </c>
      <c r="H14" s="55">
        <v>0.375</v>
      </c>
      <c r="I14" s="22">
        <f t="shared" si="2"/>
        <v>2256</v>
      </c>
      <c r="J14" s="13">
        <v>4</v>
      </c>
      <c r="K14" s="15">
        <f t="shared" si="1"/>
        <v>9024</v>
      </c>
      <c r="L14" s="15">
        <f t="shared" si="0"/>
        <v>9024</v>
      </c>
      <c r="M14" s="11"/>
    </row>
    <row r="15" spans="2:13" ht="20.100000000000001" customHeight="1" x14ac:dyDescent="0.3">
      <c r="B15" s="44" t="s">
        <v>103</v>
      </c>
      <c r="C15" s="47" t="s">
        <v>106</v>
      </c>
      <c r="D15" s="47" t="s">
        <v>35</v>
      </c>
      <c r="E15" s="48" t="s">
        <v>21</v>
      </c>
      <c r="F15" s="51" t="s">
        <v>109</v>
      </c>
      <c r="G15" s="53">
        <v>24501</v>
      </c>
      <c r="H15" s="55">
        <v>0.375</v>
      </c>
      <c r="I15" s="22">
        <f t="shared" si="2"/>
        <v>9187.875</v>
      </c>
      <c r="J15" s="13">
        <v>3</v>
      </c>
      <c r="K15" s="15">
        <f t="shared" si="1"/>
        <v>27563.625</v>
      </c>
      <c r="L15" s="15">
        <f t="shared" si="0"/>
        <v>27563.625</v>
      </c>
      <c r="M15" s="11"/>
    </row>
    <row r="16" spans="2:13" ht="20.100000000000001" customHeight="1" x14ac:dyDescent="0.3">
      <c r="B16" s="44" t="s">
        <v>104</v>
      </c>
      <c r="C16" s="47" t="s">
        <v>107</v>
      </c>
      <c r="D16" s="47" t="s">
        <v>35</v>
      </c>
      <c r="E16" s="48" t="s">
        <v>16</v>
      </c>
      <c r="F16" s="51" t="s">
        <v>108</v>
      </c>
      <c r="G16" s="53">
        <v>34020</v>
      </c>
      <c r="H16" s="55">
        <v>0.375</v>
      </c>
      <c r="I16" s="22">
        <f t="shared" si="2"/>
        <v>12757.5</v>
      </c>
      <c r="J16" s="13">
        <v>4</v>
      </c>
      <c r="K16" s="15">
        <f t="shared" si="1"/>
        <v>51030</v>
      </c>
      <c r="L16" s="15">
        <f t="shared" si="0"/>
        <v>51030</v>
      </c>
      <c r="M16" s="11"/>
    </row>
    <row r="17" spans="1:13" ht="20.100000000000001" customHeight="1" x14ac:dyDescent="0.3">
      <c r="B17" s="44" t="s">
        <v>88</v>
      </c>
      <c r="C17" s="47" t="s">
        <v>89</v>
      </c>
      <c r="D17" s="47" t="s">
        <v>40</v>
      </c>
      <c r="E17" s="48" t="s">
        <v>21</v>
      </c>
      <c r="F17" s="51" t="s">
        <v>81</v>
      </c>
      <c r="G17" s="53">
        <v>5270</v>
      </c>
      <c r="H17" s="55">
        <v>0.375</v>
      </c>
      <c r="I17" s="22">
        <f t="shared" si="2"/>
        <v>1976.25</v>
      </c>
      <c r="J17" s="13">
        <v>2</v>
      </c>
      <c r="K17" s="15">
        <f t="shared" si="1"/>
        <v>3952.5</v>
      </c>
      <c r="L17" s="15">
        <f t="shared" si="0"/>
        <v>3952.5</v>
      </c>
      <c r="M17" s="11"/>
    </row>
    <row r="18" spans="1:13" ht="20.100000000000001" customHeight="1" x14ac:dyDescent="0.3">
      <c r="B18" s="46" t="s">
        <v>82</v>
      </c>
      <c r="C18" s="48" t="s">
        <v>66</v>
      </c>
      <c r="D18" s="47" t="s">
        <v>40</v>
      </c>
      <c r="E18" s="48" t="s">
        <v>21</v>
      </c>
      <c r="F18" s="52" t="s">
        <v>29</v>
      </c>
      <c r="G18" s="53">
        <v>7242</v>
      </c>
      <c r="H18" s="55">
        <v>0.375</v>
      </c>
      <c r="I18" s="22">
        <f t="shared" si="2"/>
        <v>2715.75</v>
      </c>
      <c r="J18" s="13">
        <v>2</v>
      </c>
      <c r="K18" s="15">
        <f t="shared" si="1"/>
        <v>5431.5</v>
      </c>
      <c r="L18" s="15">
        <f t="shared" si="0"/>
        <v>5431.5</v>
      </c>
      <c r="M18" s="11"/>
    </row>
    <row r="19" spans="1:13" ht="20.100000000000001" customHeight="1" x14ac:dyDescent="0.3">
      <c r="B19" s="44" t="s">
        <v>33</v>
      </c>
      <c r="C19" s="47" t="s">
        <v>53</v>
      </c>
      <c r="D19" s="47" t="s">
        <v>40</v>
      </c>
      <c r="E19" s="48" t="s">
        <v>17</v>
      </c>
      <c r="F19" s="51" t="s">
        <v>58</v>
      </c>
      <c r="G19" s="53">
        <v>4136</v>
      </c>
      <c r="H19" s="55">
        <v>0.375</v>
      </c>
      <c r="I19" s="22">
        <f t="shared" si="2"/>
        <v>1551</v>
      </c>
      <c r="J19" s="13">
        <v>2</v>
      </c>
      <c r="K19" s="15">
        <f t="shared" si="1"/>
        <v>3102</v>
      </c>
      <c r="L19" s="15">
        <f t="shared" si="0"/>
        <v>3102</v>
      </c>
      <c r="M19" s="11"/>
    </row>
    <row r="20" spans="1:13" ht="20.100000000000001" customHeight="1" x14ac:dyDescent="0.3">
      <c r="B20" s="44" t="s">
        <v>94</v>
      </c>
      <c r="C20" s="47" t="s">
        <v>54</v>
      </c>
      <c r="D20" s="47" t="s">
        <v>40</v>
      </c>
      <c r="E20" s="48" t="s">
        <v>21</v>
      </c>
      <c r="F20" s="51" t="s">
        <v>77</v>
      </c>
      <c r="G20" s="53">
        <v>5507</v>
      </c>
      <c r="H20" s="55">
        <v>0.375</v>
      </c>
      <c r="I20" s="22">
        <f t="shared" si="2"/>
        <v>2065.125</v>
      </c>
      <c r="J20" s="13">
        <v>2</v>
      </c>
      <c r="K20" s="15">
        <f t="shared" si="1"/>
        <v>4130.25</v>
      </c>
      <c r="L20" s="15">
        <f t="shared" si="0"/>
        <v>4130.25</v>
      </c>
      <c r="M20" s="11"/>
    </row>
    <row r="21" spans="1:13" ht="20.100000000000001" customHeight="1" x14ac:dyDescent="0.3">
      <c r="B21" s="44" t="s">
        <v>123</v>
      </c>
      <c r="C21" s="47" t="s">
        <v>106</v>
      </c>
      <c r="D21" s="47" t="s">
        <v>40</v>
      </c>
      <c r="E21" s="48" t="s">
        <v>21</v>
      </c>
      <c r="F21" s="51" t="s">
        <v>78</v>
      </c>
      <c r="G21" s="53">
        <v>21271</v>
      </c>
      <c r="H21" s="55">
        <v>0.375</v>
      </c>
      <c r="I21" s="22">
        <f t="shared" ref="I21" si="3">G21*H21</f>
        <v>7976.625</v>
      </c>
      <c r="J21" s="13">
        <v>2</v>
      </c>
      <c r="K21" s="15">
        <f t="shared" ref="K21" si="4">J21*I21</f>
        <v>15953.25</v>
      </c>
      <c r="L21" s="15">
        <f t="shared" ref="L21" si="5">K21*(1-$F$3)</f>
        <v>15953.25</v>
      </c>
      <c r="M21" s="11"/>
    </row>
    <row r="22" spans="1:13" ht="20.100000000000001" customHeight="1" x14ac:dyDescent="0.3">
      <c r="B22" s="44" t="s">
        <v>116</v>
      </c>
      <c r="C22" s="47" t="s">
        <v>117</v>
      </c>
      <c r="D22" s="47" t="s">
        <v>40</v>
      </c>
      <c r="E22" s="48" t="s">
        <v>16</v>
      </c>
      <c r="F22" s="51" t="s">
        <v>108</v>
      </c>
      <c r="G22" s="53">
        <v>14714</v>
      </c>
      <c r="H22" s="55">
        <v>0.375</v>
      </c>
      <c r="I22" s="22">
        <v>14714</v>
      </c>
      <c r="J22" s="13">
        <v>2</v>
      </c>
      <c r="K22" s="15">
        <f t="shared" si="1"/>
        <v>29428</v>
      </c>
      <c r="L22" s="15">
        <f t="shared" si="0"/>
        <v>29428</v>
      </c>
      <c r="M22" s="11"/>
    </row>
    <row r="23" spans="1:13" ht="20.100000000000001" customHeight="1" x14ac:dyDescent="0.3">
      <c r="B23" s="44" t="s">
        <v>90</v>
      </c>
      <c r="C23" s="47" t="s">
        <v>91</v>
      </c>
      <c r="D23" s="47" t="s">
        <v>41</v>
      </c>
      <c r="E23" s="48" t="s">
        <v>17</v>
      </c>
      <c r="F23" s="51" t="s">
        <v>92</v>
      </c>
      <c r="G23" s="53">
        <v>8951</v>
      </c>
      <c r="H23" s="55">
        <v>0.375</v>
      </c>
      <c r="I23" s="22">
        <f t="shared" si="2"/>
        <v>3356.625</v>
      </c>
      <c r="J23" s="13">
        <v>2</v>
      </c>
      <c r="K23" s="15">
        <f t="shared" si="1"/>
        <v>6713.25</v>
      </c>
      <c r="L23" s="15">
        <f t="shared" si="0"/>
        <v>6713.25</v>
      </c>
      <c r="M23" s="11"/>
    </row>
    <row r="24" spans="1:13" ht="20.100000000000001" customHeight="1" x14ac:dyDescent="0.3">
      <c r="A24" s="43"/>
      <c r="B24" s="44" t="s">
        <v>60</v>
      </c>
      <c r="C24" s="47" t="s">
        <v>55</v>
      </c>
      <c r="D24" s="47" t="s">
        <v>41</v>
      </c>
      <c r="E24" s="48" t="s">
        <v>22</v>
      </c>
      <c r="F24" s="56" t="s">
        <v>61</v>
      </c>
      <c r="G24" s="53">
        <v>14832</v>
      </c>
      <c r="H24" s="55">
        <v>0.375</v>
      </c>
      <c r="I24" s="22">
        <f t="shared" si="2"/>
        <v>5562</v>
      </c>
      <c r="J24" s="13">
        <v>2</v>
      </c>
      <c r="K24" s="15">
        <f t="shared" si="1"/>
        <v>11124</v>
      </c>
      <c r="L24" s="15">
        <f t="shared" si="0"/>
        <v>11124</v>
      </c>
      <c r="M24" s="11"/>
    </row>
    <row r="25" spans="1:13" ht="20.100000000000001" customHeight="1" x14ac:dyDescent="0.3">
      <c r="B25" s="44" t="s">
        <v>6</v>
      </c>
      <c r="C25" s="47" t="s">
        <v>56</v>
      </c>
      <c r="D25" s="47" t="s">
        <v>41</v>
      </c>
      <c r="E25" s="48" t="s">
        <v>21</v>
      </c>
      <c r="F25" s="56" t="s">
        <v>78</v>
      </c>
      <c r="G25" s="53">
        <v>22723</v>
      </c>
      <c r="H25" s="55">
        <v>0.375</v>
      </c>
      <c r="I25" s="22">
        <f t="shared" si="2"/>
        <v>8521.125</v>
      </c>
      <c r="J25" s="13">
        <v>2</v>
      </c>
      <c r="K25" s="15">
        <f t="shared" si="1"/>
        <v>17042.25</v>
      </c>
      <c r="L25" s="15">
        <f t="shared" si="0"/>
        <v>17042.25</v>
      </c>
      <c r="M25" s="11"/>
    </row>
    <row r="26" spans="1:13" ht="20.100000000000001" customHeight="1" thickBot="1" x14ac:dyDescent="0.35">
      <c r="B26" s="25"/>
      <c r="C26" s="12"/>
      <c r="D26" s="1"/>
      <c r="E26" s="1"/>
      <c r="F26" s="1"/>
      <c r="G26" s="1"/>
      <c r="H26" s="1"/>
      <c r="I26" s="1"/>
      <c r="J26" s="58">
        <f>SUM(J8:J25)</f>
        <v>60</v>
      </c>
      <c r="K26" s="59">
        <f>SUM(K8:K25)</f>
        <v>273134.875</v>
      </c>
      <c r="L26" s="59">
        <f>SUM(L8:L25)</f>
        <v>273134.875</v>
      </c>
      <c r="M26" s="1"/>
    </row>
    <row r="27" spans="1:13" ht="20.100000000000001" customHeight="1" thickTop="1" x14ac:dyDescent="0.3">
      <c r="B27" s="5"/>
      <c r="C27" s="5"/>
      <c r="J27" s="6"/>
      <c r="K27" s="7"/>
      <c r="L27" s="7"/>
    </row>
    <row r="28" spans="1:13" ht="20.100000000000001" customHeight="1" x14ac:dyDescent="0.3">
      <c r="B28" s="5"/>
      <c r="C28" s="5"/>
      <c r="J28" s="6"/>
      <c r="K28" s="7"/>
      <c r="L28" s="7"/>
    </row>
    <row r="29" spans="1:13" s="26" customFormat="1" ht="15.6" x14ac:dyDescent="0.3">
      <c r="A29" s="26" t="s">
        <v>124</v>
      </c>
      <c r="F29" s="107"/>
      <c r="G29" s="108"/>
      <c r="H29" s="108"/>
      <c r="J29" s="109"/>
      <c r="K29" s="1"/>
      <c r="L29" s="1"/>
    </row>
    <row r="30" spans="1:13" ht="20.100000000000001" customHeight="1" x14ac:dyDescent="0.3">
      <c r="B30" s="5"/>
      <c r="C30" s="5"/>
      <c r="J30" s="6"/>
      <c r="K30" s="7"/>
      <c r="L30" s="7"/>
    </row>
    <row r="31" spans="1:13" ht="20.100000000000001" customHeight="1" x14ac:dyDescent="0.3">
      <c r="K31" s="6"/>
      <c r="L31" s="7"/>
      <c r="M31" s="7"/>
    </row>
    <row r="32" spans="1:13" ht="20.100000000000001" customHeight="1" x14ac:dyDescent="0.3">
      <c r="K32" s="6"/>
      <c r="L32" s="6"/>
      <c r="M32" s="6"/>
    </row>
    <row r="33" spans="1:13" ht="20.100000000000001" customHeight="1" x14ac:dyDescent="0.3">
      <c r="K33" s="6"/>
      <c r="L33" s="6"/>
      <c r="M33" s="6"/>
    </row>
    <row r="34" spans="1:13" ht="20.100000000000001" customHeight="1" x14ac:dyDescent="0.3">
      <c r="K34" s="2"/>
      <c r="L34" s="2"/>
    </row>
    <row r="35" spans="1:13" ht="20.100000000000001" customHeight="1" x14ac:dyDescent="0.3">
      <c r="K35" s="2"/>
      <c r="L35" s="37" t="s">
        <v>57</v>
      </c>
      <c r="M35" s="3"/>
    </row>
    <row r="36" spans="1:13" ht="20.100000000000001" customHeight="1" x14ac:dyDescent="0.3">
      <c r="K36" s="2"/>
      <c r="M36" s="3"/>
    </row>
    <row r="37" spans="1:13" s="2" customFormat="1" ht="20.100000000000001" customHeight="1" x14ac:dyDescent="0.3">
      <c r="A37" s="1"/>
      <c r="K37" s="3"/>
      <c r="L37" s="3"/>
    </row>
    <row r="38" spans="1:13" s="2" customFormat="1" x14ac:dyDescent="0.3">
      <c r="A38" s="1"/>
      <c r="K38" s="3"/>
      <c r="L38" s="1"/>
      <c r="M38" s="1"/>
    </row>
    <row r="39" spans="1:13" s="2" customFormat="1" x14ac:dyDescent="0.3">
      <c r="A39" s="1"/>
      <c r="K39" s="3"/>
      <c r="L39" s="1"/>
      <c r="M39" s="1"/>
    </row>
  </sheetData>
  <mergeCells count="8">
    <mergeCell ref="B2:C2"/>
    <mergeCell ref="B4:G4"/>
    <mergeCell ref="J4:L4"/>
    <mergeCell ref="B5:B6"/>
    <mergeCell ref="C5:C6"/>
    <mergeCell ref="D5:D6"/>
    <mergeCell ref="E5:E6"/>
    <mergeCell ref="F5:F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43.33203125" style="2" customWidth="1"/>
    <col min="3" max="3" width="15.33203125" style="2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6384" width="9.109375" style="1"/>
  </cols>
  <sheetData>
    <row r="1" spans="2:13" ht="14.4" thickBot="1" x14ac:dyDescent="0.35"/>
    <row r="2" spans="2:13" ht="20.100000000000001" customHeight="1" thickTop="1" thickBot="1" x14ac:dyDescent="0.35">
      <c r="B2" s="88" t="s">
        <v>70</v>
      </c>
      <c r="C2" s="88"/>
      <c r="H2" s="21"/>
      <c r="I2" s="21"/>
    </row>
    <row r="3" spans="2:13" ht="20.100000000000001" customHeight="1" thickTop="1" thickBot="1" x14ac:dyDescent="0.35">
      <c r="D3" s="31"/>
      <c r="E3" s="28" t="s">
        <v>0</v>
      </c>
      <c r="F3" s="27">
        <v>0</v>
      </c>
    </row>
    <row r="4" spans="2:13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</row>
    <row r="5" spans="2:13" ht="20.100000000000001" customHeight="1" thickTop="1" x14ac:dyDescent="0.3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</row>
    <row r="6" spans="2:13" ht="20.100000000000001" customHeight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64</v>
      </c>
      <c r="L6" s="39" t="s">
        <v>25</v>
      </c>
      <c r="M6" s="4"/>
    </row>
    <row r="7" spans="2:13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</row>
    <row r="8" spans="2:13" ht="20.100000000000001" customHeight="1" x14ac:dyDescent="0.3">
      <c r="B8" s="44" t="s">
        <v>59</v>
      </c>
      <c r="C8" s="47" t="s">
        <v>47</v>
      </c>
      <c r="D8" s="47" t="s">
        <v>35</v>
      </c>
      <c r="E8" s="47" t="s">
        <v>21</v>
      </c>
      <c r="F8" s="51" t="s">
        <v>75</v>
      </c>
      <c r="G8" s="53">
        <v>3314</v>
      </c>
      <c r="H8" s="55">
        <v>0.375</v>
      </c>
      <c r="I8" s="22">
        <f>G8*H8</f>
        <v>1242.75</v>
      </c>
      <c r="J8" s="13">
        <v>5</v>
      </c>
      <c r="K8" s="15">
        <f>J8*I8</f>
        <v>6213.75</v>
      </c>
      <c r="L8" s="15">
        <f t="shared" ref="L8:L23" si="0">K8*(1-$F$3)</f>
        <v>6213.75</v>
      </c>
      <c r="M8" s="11"/>
    </row>
    <row r="9" spans="2:13" ht="20.100000000000001" customHeight="1" x14ac:dyDescent="0.3">
      <c r="B9" s="44" t="s">
        <v>4</v>
      </c>
      <c r="C9" s="47" t="s">
        <v>48</v>
      </c>
      <c r="D9" s="47" t="s">
        <v>35</v>
      </c>
      <c r="E9" s="47" t="s">
        <v>21</v>
      </c>
      <c r="F9" s="51" t="s">
        <v>83</v>
      </c>
      <c r="G9" s="53">
        <v>5894</v>
      </c>
      <c r="H9" s="55">
        <v>0.375</v>
      </c>
      <c r="I9" s="22">
        <f t="shared" ref="I9:I22" si="1">G9*H9</f>
        <v>2210.25</v>
      </c>
      <c r="J9" s="13">
        <v>4</v>
      </c>
      <c r="K9" s="15">
        <f t="shared" ref="K9:K23" si="2">J9*I9</f>
        <v>8841</v>
      </c>
      <c r="L9" s="15">
        <f t="shared" si="0"/>
        <v>8841</v>
      </c>
      <c r="M9" s="11"/>
    </row>
    <row r="10" spans="2:13" ht="20.100000000000001" customHeight="1" x14ac:dyDescent="0.3">
      <c r="B10" s="45" t="s">
        <v>23</v>
      </c>
      <c r="C10" s="47" t="s">
        <v>49</v>
      </c>
      <c r="D10" s="47" t="s">
        <v>35</v>
      </c>
      <c r="E10" s="48" t="s">
        <v>15</v>
      </c>
      <c r="F10" s="51" t="s">
        <v>28</v>
      </c>
      <c r="G10" s="53">
        <v>4686</v>
      </c>
      <c r="H10" s="55">
        <v>0.375</v>
      </c>
      <c r="I10" s="22">
        <f t="shared" si="1"/>
        <v>1757.25</v>
      </c>
      <c r="J10" s="13">
        <v>5</v>
      </c>
      <c r="K10" s="15">
        <f t="shared" si="2"/>
        <v>8786.25</v>
      </c>
      <c r="L10" s="15">
        <f t="shared" si="0"/>
        <v>8786.25</v>
      </c>
      <c r="M10" s="11"/>
    </row>
    <row r="11" spans="2:13" ht="20.100000000000001" customHeight="1" x14ac:dyDescent="0.3">
      <c r="B11" s="44" t="s">
        <v>93</v>
      </c>
      <c r="C11" s="47" t="s">
        <v>50</v>
      </c>
      <c r="D11" s="47" t="s">
        <v>35</v>
      </c>
      <c r="E11" s="48" t="s">
        <v>21</v>
      </c>
      <c r="F11" s="51" t="s">
        <v>76</v>
      </c>
      <c r="G11" s="53">
        <v>14473</v>
      </c>
      <c r="H11" s="55">
        <v>0.375</v>
      </c>
      <c r="I11" s="22">
        <f t="shared" si="1"/>
        <v>5427.375</v>
      </c>
      <c r="J11" s="13">
        <v>5</v>
      </c>
      <c r="K11" s="15">
        <f t="shared" si="2"/>
        <v>27136.875</v>
      </c>
      <c r="L11" s="15">
        <f t="shared" si="0"/>
        <v>27136.875</v>
      </c>
      <c r="M11" s="11"/>
    </row>
    <row r="12" spans="2:13" ht="20.100000000000001" customHeight="1" x14ac:dyDescent="0.3">
      <c r="B12" s="44" t="s">
        <v>105</v>
      </c>
      <c r="C12" s="47" t="s">
        <v>51</v>
      </c>
      <c r="D12" s="47" t="s">
        <v>35</v>
      </c>
      <c r="E12" s="48" t="s">
        <v>16</v>
      </c>
      <c r="F12" s="51" t="s">
        <v>42</v>
      </c>
      <c r="G12" s="53">
        <v>6044</v>
      </c>
      <c r="H12" s="55">
        <v>0.375</v>
      </c>
      <c r="I12" s="22">
        <f t="shared" si="1"/>
        <v>2266.5</v>
      </c>
      <c r="J12" s="13">
        <v>3</v>
      </c>
      <c r="K12" s="15">
        <f t="shared" si="2"/>
        <v>6799.5</v>
      </c>
      <c r="L12" s="15">
        <f t="shared" si="0"/>
        <v>6799.5</v>
      </c>
      <c r="M12" s="11"/>
    </row>
    <row r="13" spans="2:13" ht="20.100000000000001" customHeight="1" x14ac:dyDescent="0.3">
      <c r="B13" s="44" t="s">
        <v>86</v>
      </c>
      <c r="C13" s="47" t="s">
        <v>87</v>
      </c>
      <c r="D13" s="47" t="s">
        <v>35</v>
      </c>
      <c r="E13" s="48" t="s">
        <v>21</v>
      </c>
      <c r="F13" s="51" t="s">
        <v>85</v>
      </c>
      <c r="G13" s="53">
        <v>6016</v>
      </c>
      <c r="H13" s="55">
        <v>0.375</v>
      </c>
      <c r="I13" s="22">
        <f t="shared" si="1"/>
        <v>2256</v>
      </c>
      <c r="J13" s="13">
        <v>2</v>
      </c>
      <c r="K13" s="15">
        <f t="shared" si="2"/>
        <v>4512</v>
      </c>
      <c r="L13" s="15">
        <f t="shared" si="0"/>
        <v>4512</v>
      </c>
      <c r="M13" s="11"/>
    </row>
    <row r="14" spans="2:13" ht="20.100000000000001" customHeight="1" x14ac:dyDescent="0.3">
      <c r="B14" s="44" t="s">
        <v>62</v>
      </c>
      <c r="C14" s="47" t="s">
        <v>52</v>
      </c>
      <c r="D14" s="47" t="s">
        <v>35</v>
      </c>
      <c r="E14" s="48" t="s">
        <v>21</v>
      </c>
      <c r="F14" s="51" t="s">
        <v>80</v>
      </c>
      <c r="G14" s="53">
        <v>6016</v>
      </c>
      <c r="H14" s="55">
        <v>0.375</v>
      </c>
      <c r="I14" s="22">
        <f t="shared" si="1"/>
        <v>2256</v>
      </c>
      <c r="J14" s="13">
        <v>3</v>
      </c>
      <c r="K14" s="15">
        <f t="shared" si="2"/>
        <v>6768</v>
      </c>
      <c r="L14" s="15">
        <f t="shared" si="0"/>
        <v>6768</v>
      </c>
      <c r="M14" s="11"/>
    </row>
    <row r="15" spans="2:13" ht="20.100000000000001" customHeight="1" x14ac:dyDescent="0.3">
      <c r="B15" s="44" t="s">
        <v>88</v>
      </c>
      <c r="C15" s="47" t="s">
        <v>89</v>
      </c>
      <c r="D15" s="47" t="s">
        <v>40</v>
      </c>
      <c r="E15" s="48" t="s">
        <v>21</v>
      </c>
      <c r="F15" s="51" t="s">
        <v>81</v>
      </c>
      <c r="G15" s="53">
        <v>5270</v>
      </c>
      <c r="H15" s="55">
        <v>0.375</v>
      </c>
      <c r="I15" s="22">
        <f t="shared" si="1"/>
        <v>1976.25</v>
      </c>
      <c r="J15" s="13">
        <v>2</v>
      </c>
      <c r="K15" s="15">
        <f t="shared" si="2"/>
        <v>3952.5</v>
      </c>
      <c r="L15" s="15">
        <f t="shared" si="0"/>
        <v>3952.5</v>
      </c>
      <c r="M15" s="11"/>
    </row>
    <row r="16" spans="2:13" ht="20.100000000000001" customHeight="1" x14ac:dyDescent="0.3">
      <c r="B16" s="44" t="s">
        <v>103</v>
      </c>
      <c r="C16" s="47" t="s">
        <v>106</v>
      </c>
      <c r="D16" s="47" t="s">
        <v>35</v>
      </c>
      <c r="E16" s="48" t="s">
        <v>21</v>
      </c>
      <c r="F16" s="51" t="s">
        <v>109</v>
      </c>
      <c r="G16" s="53">
        <v>24501</v>
      </c>
      <c r="H16" s="55">
        <v>0.375</v>
      </c>
      <c r="I16" s="22">
        <f t="shared" si="1"/>
        <v>9187.875</v>
      </c>
      <c r="J16" s="13">
        <v>5</v>
      </c>
      <c r="K16" s="15">
        <f t="shared" si="2"/>
        <v>45939.375</v>
      </c>
      <c r="L16" s="15">
        <f t="shared" si="0"/>
        <v>45939.375</v>
      </c>
      <c r="M16" s="11"/>
    </row>
    <row r="17" spans="2:13" ht="20.100000000000001" customHeight="1" x14ac:dyDescent="0.3">
      <c r="B17" s="44" t="s">
        <v>104</v>
      </c>
      <c r="C17" s="47" t="s">
        <v>107</v>
      </c>
      <c r="D17" s="47" t="s">
        <v>35</v>
      </c>
      <c r="E17" s="48" t="s">
        <v>16</v>
      </c>
      <c r="F17" s="51" t="s">
        <v>108</v>
      </c>
      <c r="G17" s="53">
        <v>34020</v>
      </c>
      <c r="H17" s="55">
        <v>0.375</v>
      </c>
      <c r="I17" s="22">
        <f t="shared" si="1"/>
        <v>12757.5</v>
      </c>
      <c r="J17" s="13">
        <v>4</v>
      </c>
      <c r="K17" s="15">
        <f t="shared" si="2"/>
        <v>51030</v>
      </c>
      <c r="L17" s="15">
        <f t="shared" si="0"/>
        <v>51030</v>
      </c>
      <c r="M17" s="11"/>
    </row>
    <row r="18" spans="2:13" ht="20.100000000000001" customHeight="1" x14ac:dyDescent="0.3">
      <c r="B18" s="46" t="s">
        <v>82</v>
      </c>
      <c r="C18" s="48" t="s">
        <v>66</v>
      </c>
      <c r="D18" s="47" t="s">
        <v>40</v>
      </c>
      <c r="E18" s="48" t="s">
        <v>21</v>
      </c>
      <c r="F18" s="52" t="s">
        <v>29</v>
      </c>
      <c r="G18" s="53">
        <v>7242</v>
      </c>
      <c r="H18" s="55">
        <v>0.375</v>
      </c>
      <c r="I18" s="22">
        <f t="shared" si="1"/>
        <v>2715.75</v>
      </c>
      <c r="J18" s="13">
        <v>2</v>
      </c>
      <c r="K18" s="15">
        <f t="shared" si="2"/>
        <v>5431.5</v>
      </c>
      <c r="L18" s="15">
        <f t="shared" si="0"/>
        <v>5431.5</v>
      </c>
      <c r="M18" s="11"/>
    </row>
    <row r="19" spans="2:13" ht="20.100000000000001" customHeight="1" x14ac:dyDescent="0.3">
      <c r="B19" s="44" t="s">
        <v>33</v>
      </c>
      <c r="C19" s="47" t="s">
        <v>53</v>
      </c>
      <c r="D19" s="47" t="s">
        <v>40</v>
      </c>
      <c r="E19" s="48" t="s">
        <v>17</v>
      </c>
      <c r="F19" s="51" t="s">
        <v>58</v>
      </c>
      <c r="G19" s="53">
        <v>4136</v>
      </c>
      <c r="H19" s="55">
        <v>0.375</v>
      </c>
      <c r="I19" s="22">
        <f t="shared" si="1"/>
        <v>1551</v>
      </c>
      <c r="J19" s="13">
        <v>2</v>
      </c>
      <c r="K19" s="15">
        <f t="shared" si="2"/>
        <v>3102</v>
      </c>
      <c r="L19" s="15">
        <f t="shared" si="0"/>
        <v>3102</v>
      </c>
      <c r="M19" s="11"/>
    </row>
    <row r="20" spans="2:13" ht="20.100000000000001" customHeight="1" x14ac:dyDescent="0.3">
      <c r="B20" s="44" t="s">
        <v>94</v>
      </c>
      <c r="C20" s="47" t="s">
        <v>54</v>
      </c>
      <c r="D20" s="47" t="s">
        <v>40</v>
      </c>
      <c r="E20" s="48" t="s">
        <v>21</v>
      </c>
      <c r="F20" s="51" t="s">
        <v>77</v>
      </c>
      <c r="G20" s="53">
        <v>5507</v>
      </c>
      <c r="H20" s="55">
        <v>0.375</v>
      </c>
      <c r="I20" s="22">
        <f t="shared" si="1"/>
        <v>2065.125</v>
      </c>
      <c r="J20" s="13">
        <v>2</v>
      </c>
      <c r="K20" s="15">
        <f t="shared" si="2"/>
        <v>4130.25</v>
      </c>
      <c r="L20" s="15">
        <f t="shared" si="0"/>
        <v>4130.25</v>
      </c>
      <c r="M20" s="11"/>
    </row>
    <row r="21" spans="2:13" ht="20.100000000000001" customHeight="1" x14ac:dyDescent="0.3">
      <c r="B21" s="44" t="s">
        <v>90</v>
      </c>
      <c r="C21" s="47" t="s">
        <v>91</v>
      </c>
      <c r="D21" s="47" t="s">
        <v>41</v>
      </c>
      <c r="E21" s="48" t="s">
        <v>17</v>
      </c>
      <c r="F21" s="51" t="s">
        <v>92</v>
      </c>
      <c r="G21" s="53">
        <v>8951</v>
      </c>
      <c r="H21" s="55">
        <v>0.375</v>
      </c>
      <c r="I21" s="22">
        <f t="shared" si="1"/>
        <v>3356.625</v>
      </c>
      <c r="J21" s="13">
        <v>2</v>
      </c>
      <c r="K21" s="15">
        <f t="shared" si="2"/>
        <v>6713.25</v>
      </c>
      <c r="L21" s="15">
        <f t="shared" si="0"/>
        <v>6713.25</v>
      </c>
      <c r="M21" s="11"/>
    </row>
    <row r="22" spans="2:13" ht="20.100000000000001" customHeight="1" x14ac:dyDescent="0.3">
      <c r="B22" s="44" t="s">
        <v>60</v>
      </c>
      <c r="C22" s="47" t="s">
        <v>55</v>
      </c>
      <c r="D22" s="47" t="s">
        <v>41</v>
      </c>
      <c r="E22" s="48" t="s">
        <v>22</v>
      </c>
      <c r="F22" s="56" t="s">
        <v>61</v>
      </c>
      <c r="G22" s="53">
        <v>14832</v>
      </c>
      <c r="H22" s="55">
        <v>0.375</v>
      </c>
      <c r="I22" s="22">
        <f t="shared" si="1"/>
        <v>5562</v>
      </c>
      <c r="J22" s="13">
        <v>2</v>
      </c>
      <c r="K22" s="15">
        <f t="shared" si="2"/>
        <v>11124</v>
      </c>
      <c r="L22" s="15">
        <f t="shared" si="0"/>
        <v>11124</v>
      </c>
      <c r="M22" s="11"/>
    </row>
    <row r="23" spans="2:13" ht="20.100000000000001" customHeight="1" thickBot="1" x14ac:dyDescent="0.35">
      <c r="B23" s="44" t="s">
        <v>6</v>
      </c>
      <c r="C23" s="47" t="s">
        <v>56</v>
      </c>
      <c r="D23" s="47" t="s">
        <v>41</v>
      </c>
      <c r="E23" s="48" t="s">
        <v>21</v>
      </c>
      <c r="F23" s="56" t="s">
        <v>78</v>
      </c>
      <c r="G23" s="53">
        <v>22723</v>
      </c>
      <c r="H23" s="55">
        <v>0.375</v>
      </c>
      <c r="I23" s="22">
        <f>G23*H23</f>
        <v>8521.125</v>
      </c>
      <c r="J23" s="13">
        <v>2</v>
      </c>
      <c r="K23" s="15">
        <f t="shared" si="2"/>
        <v>17042.25</v>
      </c>
      <c r="L23" s="15">
        <f t="shared" si="0"/>
        <v>17042.25</v>
      </c>
      <c r="M23" s="11"/>
    </row>
    <row r="24" spans="2:13" ht="20.100000000000001" customHeight="1" thickTop="1" thickBot="1" x14ac:dyDescent="0.35">
      <c r="B24" s="25"/>
      <c r="C24" s="12"/>
      <c r="D24" s="1"/>
      <c r="E24" s="1"/>
      <c r="F24" s="1"/>
      <c r="G24" s="1"/>
      <c r="H24" s="1"/>
      <c r="I24" s="1"/>
      <c r="J24" s="41">
        <f>SUM(J8:J23)</f>
        <v>50</v>
      </c>
      <c r="K24" s="42">
        <f>SUM(K8:K23)</f>
        <v>217522.5</v>
      </c>
      <c r="L24" s="42">
        <f>SUM(L8:L23)</f>
        <v>217522.5</v>
      </c>
      <c r="M24" s="1"/>
    </row>
    <row r="25" spans="2:13" ht="20.100000000000001" customHeight="1" thickTop="1" x14ac:dyDescent="0.3">
      <c r="B25" s="5"/>
      <c r="C25" s="5"/>
      <c r="J25" s="6"/>
      <c r="K25" s="7"/>
      <c r="L25" s="7"/>
    </row>
    <row r="26" spans="2:13" ht="20.100000000000001" customHeight="1" x14ac:dyDescent="0.3">
      <c r="B26" s="5"/>
      <c r="C26" s="5"/>
      <c r="K26" s="6"/>
      <c r="L26" s="7"/>
      <c r="M26" s="7"/>
    </row>
    <row r="27" spans="2:13" ht="20.100000000000001" customHeight="1" x14ac:dyDescent="0.3">
      <c r="K27" s="6"/>
      <c r="L27" s="6"/>
      <c r="M27" s="6"/>
    </row>
    <row r="28" spans="2:13" ht="20.100000000000001" customHeight="1" x14ac:dyDescent="0.3">
      <c r="K28" s="6"/>
      <c r="L28" s="6"/>
      <c r="M28" s="6"/>
    </row>
    <row r="29" spans="2:13" ht="20.100000000000001" customHeight="1" x14ac:dyDescent="0.3">
      <c r="K29" s="2"/>
      <c r="L29" s="2"/>
    </row>
    <row r="30" spans="2:13" ht="20.100000000000001" customHeight="1" x14ac:dyDescent="0.3">
      <c r="K30" s="2"/>
      <c r="L30" s="37" t="s">
        <v>57</v>
      </c>
      <c r="M30" s="3"/>
    </row>
    <row r="31" spans="2:13" ht="20.100000000000001" customHeight="1" x14ac:dyDescent="0.3">
      <c r="B31" s="61" t="s">
        <v>97</v>
      </c>
      <c r="K31" s="2"/>
      <c r="M31" s="3"/>
    </row>
    <row r="32" spans="2:13" ht="20.100000000000001" customHeight="1" x14ac:dyDescent="0.3"/>
    <row r="33" spans="1:13" ht="20.100000000000001" customHeight="1" x14ac:dyDescent="0.3"/>
    <row r="34" spans="1:13" s="26" customFormat="1" ht="15.6" x14ac:dyDescent="0.3">
      <c r="A34" s="26" t="s">
        <v>124</v>
      </c>
      <c r="F34" s="107"/>
      <c r="G34" s="108"/>
      <c r="H34" s="108"/>
      <c r="J34" s="109"/>
      <c r="K34" s="1"/>
      <c r="L34" s="1"/>
    </row>
    <row r="35" spans="1:13" x14ac:dyDescent="0.3">
      <c r="L35" s="1"/>
      <c r="M35" s="1"/>
    </row>
    <row r="36" spans="1:13" x14ac:dyDescent="0.3">
      <c r="L36" s="1"/>
      <c r="M36" s="1"/>
    </row>
  </sheetData>
  <mergeCells count="8">
    <mergeCell ref="B2:C2"/>
    <mergeCell ref="B4:G4"/>
    <mergeCell ref="J4:L4"/>
    <mergeCell ref="B5:B6"/>
    <mergeCell ref="C5:C6"/>
    <mergeCell ref="D5:D6"/>
    <mergeCell ref="E5:E6"/>
    <mergeCell ref="F5:F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zoomScale="69" zoomScaleNormal="69" workbookViewId="0"/>
  </sheetViews>
  <sheetFormatPr defaultColWidth="9.109375" defaultRowHeight="13.8" x14ac:dyDescent="0.3"/>
  <cols>
    <col min="1" max="1" width="1.88671875" style="1" customWidth="1"/>
    <col min="2" max="2" width="38.109375" style="2" customWidth="1"/>
    <col min="3" max="3" width="7.88671875" style="2" bestFit="1" customWidth="1"/>
    <col min="4" max="4" width="13.6640625" style="2" customWidth="1"/>
    <col min="5" max="5" width="20.109375" style="2" bestFit="1" customWidth="1"/>
    <col min="6" max="6" width="13.6640625" style="2" customWidth="1"/>
    <col min="7" max="7" width="17.33203125" style="2" customWidth="1"/>
    <col min="8" max="8" width="13.33203125" style="2" customWidth="1"/>
    <col min="9" max="9" width="15.109375" style="2" customWidth="1"/>
    <col min="10" max="10" width="12.109375" style="2" bestFit="1" customWidth="1"/>
    <col min="11" max="11" width="18.6640625" style="3" customWidth="1"/>
    <col min="12" max="12" width="20.6640625" style="3" bestFit="1" customWidth="1"/>
    <col min="13" max="13" width="5.88671875" style="2" customWidth="1"/>
    <col min="14" max="14" width="36.44140625" style="2" customWidth="1"/>
    <col min="15" max="15" width="0.44140625" style="2" customWidth="1"/>
    <col min="16" max="16" width="20.109375" style="2" customWidth="1"/>
    <col min="17" max="17" width="13.6640625" style="2" customWidth="1"/>
    <col min="18" max="19" width="12.6640625" style="2" customWidth="1"/>
    <col min="20" max="20" width="15.6640625" style="2" customWidth="1"/>
    <col min="21" max="22" width="12.6640625" style="2" customWidth="1"/>
    <col min="23" max="23" width="15.6640625" style="2" customWidth="1"/>
    <col min="24" max="25" width="12.6640625" style="2" customWidth="1"/>
    <col min="26" max="26" width="15.6640625" style="2" customWidth="1"/>
    <col min="27" max="16384" width="9.109375" style="1"/>
  </cols>
  <sheetData>
    <row r="1" spans="2:26" ht="14.4" thickBot="1" x14ac:dyDescent="0.35"/>
    <row r="2" spans="2:26" ht="20.100000000000001" customHeight="1" thickTop="1" thickBot="1" x14ac:dyDescent="0.35">
      <c r="B2" s="88" t="s">
        <v>72</v>
      </c>
      <c r="C2" s="88"/>
      <c r="H2" s="21"/>
      <c r="I2" s="21"/>
    </row>
    <row r="3" spans="2:26" ht="20.100000000000001" customHeight="1" thickTop="1" thickBot="1" x14ac:dyDescent="0.35">
      <c r="D3" s="31"/>
      <c r="E3" s="28" t="s">
        <v>0</v>
      </c>
      <c r="F3" s="27">
        <v>0</v>
      </c>
    </row>
    <row r="4" spans="2:26" ht="39.9" customHeight="1" thickTop="1" thickBot="1" x14ac:dyDescent="0.35">
      <c r="B4" s="92" t="s">
        <v>26</v>
      </c>
      <c r="C4" s="93"/>
      <c r="D4" s="93"/>
      <c r="E4" s="93"/>
      <c r="F4" s="93"/>
      <c r="G4" s="93"/>
      <c r="H4" s="54"/>
      <c r="I4" s="54"/>
      <c r="J4" s="89" t="s">
        <v>0</v>
      </c>
      <c r="K4" s="90"/>
      <c r="L4" s="91"/>
      <c r="M4" s="4"/>
      <c r="N4" s="88" t="s">
        <v>27</v>
      </c>
      <c r="O4" s="88"/>
      <c r="P4" s="88"/>
      <c r="Q4" s="88"/>
      <c r="R4" s="103" t="s">
        <v>44</v>
      </c>
      <c r="S4" s="103"/>
      <c r="T4" s="86"/>
      <c r="U4" s="103" t="s">
        <v>45</v>
      </c>
      <c r="V4" s="103"/>
      <c r="W4" s="86"/>
      <c r="X4" s="103" t="s">
        <v>34</v>
      </c>
      <c r="Y4" s="103"/>
      <c r="Z4" s="86"/>
    </row>
    <row r="5" spans="2:26" ht="20.100000000000001" customHeight="1" thickTop="1" thickBot="1" x14ac:dyDescent="0.35">
      <c r="B5" s="86" t="s">
        <v>1</v>
      </c>
      <c r="C5" s="86" t="s">
        <v>46</v>
      </c>
      <c r="D5" s="86" t="s">
        <v>19</v>
      </c>
      <c r="E5" s="86" t="s">
        <v>2</v>
      </c>
      <c r="F5" s="86" t="s">
        <v>3</v>
      </c>
      <c r="G5" s="38" t="s">
        <v>20</v>
      </c>
      <c r="H5" s="38" t="s">
        <v>30</v>
      </c>
      <c r="I5" s="38" t="s">
        <v>20</v>
      </c>
      <c r="J5" s="38" t="s">
        <v>10</v>
      </c>
      <c r="K5" s="38" t="s">
        <v>20</v>
      </c>
      <c r="L5" s="38" t="s">
        <v>24</v>
      </c>
      <c r="M5" s="4"/>
      <c r="N5" s="103" t="s">
        <v>1</v>
      </c>
      <c r="O5" s="103" t="s">
        <v>19</v>
      </c>
      <c r="P5" s="103" t="s">
        <v>2</v>
      </c>
      <c r="Q5" s="103" t="s">
        <v>3</v>
      </c>
      <c r="R5" s="97" t="s">
        <v>7</v>
      </c>
      <c r="S5" s="97" t="s">
        <v>8</v>
      </c>
      <c r="T5" s="97" t="s">
        <v>9</v>
      </c>
      <c r="U5" s="97" t="s">
        <v>7</v>
      </c>
      <c r="V5" s="97" t="s">
        <v>8</v>
      </c>
      <c r="W5" s="97" t="s">
        <v>9</v>
      </c>
      <c r="X5" s="97" t="s">
        <v>7</v>
      </c>
      <c r="Y5" s="97" t="s">
        <v>8</v>
      </c>
      <c r="Z5" s="97" t="s">
        <v>9</v>
      </c>
    </row>
    <row r="6" spans="2:26" ht="20.100000000000001" customHeight="1" thickTop="1" thickBot="1" x14ac:dyDescent="0.35">
      <c r="B6" s="87"/>
      <c r="C6" s="87"/>
      <c r="D6" s="87"/>
      <c r="E6" s="87"/>
      <c r="F6" s="87"/>
      <c r="G6" s="39" t="s">
        <v>18</v>
      </c>
      <c r="H6" s="39" t="s">
        <v>39</v>
      </c>
      <c r="I6" s="39" t="s">
        <v>63</v>
      </c>
      <c r="J6" s="39" t="s">
        <v>11</v>
      </c>
      <c r="K6" s="39" t="s">
        <v>79</v>
      </c>
      <c r="L6" s="39" t="s">
        <v>25</v>
      </c>
      <c r="M6" s="4"/>
      <c r="N6" s="103"/>
      <c r="O6" s="103"/>
      <c r="P6" s="103"/>
      <c r="Q6" s="103"/>
      <c r="R6" s="97"/>
      <c r="S6" s="97"/>
      <c r="T6" s="97"/>
      <c r="U6" s="97"/>
      <c r="V6" s="97"/>
      <c r="W6" s="97"/>
      <c r="X6" s="97"/>
      <c r="Y6" s="97"/>
      <c r="Z6" s="97"/>
    </row>
    <row r="7" spans="2:26" ht="3" customHeight="1" thickTop="1" x14ac:dyDescent="0.3"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  <c r="N7" s="18"/>
      <c r="O7" s="18"/>
      <c r="P7" s="18"/>
      <c r="Q7" s="18"/>
      <c r="R7" s="19"/>
      <c r="S7" s="19"/>
      <c r="T7" s="19"/>
      <c r="U7" s="19"/>
      <c r="V7" s="19"/>
      <c r="W7" s="19"/>
      <c r="X7" s="19"/>
      <c r="Y7" s="19"/>
      <c r="Z7" s="19"/>
    </row>
    <row r="8" spans="2:26" ht="20.100000000000001" customHeight="1" x14ac:dyDescent="0.3">
      <c r="B8" s="44" t="s">
        <v>23</v>
      </c>
      <c r="C8" s="47" t="s">
        <v>49</v>
      </c>
      <c r="D8" s="47" t="s">
        <v>35</v>
      </c>
      <c r="E8" s="47" t="s">
        <v>15</v>
      </c>
      <c r="F8" s="51" t="s">
        <v>28</v>
      </c>
      <c r="G8" s="53">
        <v>4686</v>
      </c>
      <c r="H8" s="55">
        <v>0.375</v>
      </c>
      <c r="I8" s="22">
        <f>G8*H8</f>
        <v>1757.25</v>
      </c>
      <c r="J8" s="13">
        <v>2</v>
      </c>
      <c r="K8" s="15">
        <f>J8*I8</f>
        <v>3514.5</v>
      </c>
      <c r="L8" s="15">
        <f>K8*(1-$F$3)</f>
        <v>3514.5</v>
      </c>
      <c r="M8" s="11"/>
      <c r="N8" s="44" t="s">
        <v>23</v>
      </c>
      <c r="O8" s="47" t="s">
        <v>35</v>
      </c>
      <c r="P8" s="47" t="s">
        <v>15</v>
      </c>
      <c r="Q8" s="51" t="s">
        <v>28</v>
      </c>
      <c r="R8" s="60">
        <v>4.0999999999999996</v>
      </c>
      <c r="S8" s="29">
        <f t="shared" ref="S8:S13" si="0">R8*J8</f>
        <v>8.1999999999999993</v>
      </c>
      <c r="T8" s="49">
        <f>$Q$18/100*S8</f>
        <v>156488.79999999999</v>
      </c>
      <c r="U8" s="60">
        <v>1.6</v>
      </c>
      <c r="V8" s="50">
        <f t="shared" ref="V8:V13" si="1">U8*J8</f>
        <v>3.2</v>
      </c>
      <c r="W8" s="16">
        <f>$Q$19/100*V8</f>
        <v>173363.20000000001</v>
      </c>
      <c r="X8" s="14"/>
      <c r="Y8" s="13">
        <f t="shared" ref="Y8:Y13" si="2">X8*J8</f>
        <v>0</v>
      </c>
      <c r="Z8" s="16" t="e">
        <f>$P$20/100*Y8</f>
        <v>#VALUE!</v>
      </c>
    </row>
    <row r="9" spans="2:26" ht="20.100000000000001" customHeight="1" x14ac:dyDescent="0.3">
      <c r="B9" s="44" t="s">
        <v>5</v>
      </c>
      <c r="C9" s="47" t="s">
        <v>50</v>
      </c>
      <c r="D9" s="47" t="s">
        <v>35</v>
      </c>
      <c r="E9" s="48" t="s">
        <v>21</v>
      </c>
      <c r="F9" s="51" t="s">
        <v>76</v>
      </c>
      <c r="G9" s="53">
        <v>14473</v>
      </c>
      <c r="H9" s="55">
        <v>0.375</v>
      </c>
      <c r="I9" s="22">
        <f>G9*H9</f>
        <v>5427.375</v>
      </c>
      <c r="J9" s="13">
        <v>3</v>
      </c>
      <c r="K9" s="15">
        <f>J9*I9</f>
        <v>16282.125</v>
      </c>
      <c r="L9" s="15">
        <f t="shared" ref="L9:L13" si="3">K9*(1-$F$3)</f>
        <v>16282.125</v>
      </c>
      <c r="M9" s="11"/>
      <c r="N9" s="44" t="s">
        <v>5</v>
      </c>
      <c r="O9" s="47" t="s">
        <v>35</v>
      </c>
      <c r="P9" s="48" t="s">
        <v>21</v>
      </c>
      <c r="Q9" s="51" t="s">
        <v>76</v>
      </c>
      <c r="R9" s="60">
        <v>7.8</v>
      </c>
      <c r="S9" s="29">
        <f t="shared" si="0"/>
        <v>23.4</v>
      </c>
      <c r="T9" s="49">
        <f>$Q$18/100*S9</f>
        <v>446565.6</v>
      </c>
      <c r="U9" s="60">
        <v>3.1</v>
      </c>
      <c r="V9" s="50">
        <f t="shared" si="1"/>
        <v>9.3000000000000007</v>
      </c>
      <c r="W9" s="16">
        <f>$Q$19/100*V9</f>
        <v>503836.80000000005</v>
      </c>
      <c r="X9" s="14"/>
      <c r="Y9" s="13">
        <f t="shared" si="2"/>
        <v>0</v>
      </c>
      <c r="Z9" s="16" t="e">
        <f>$P$20/100*Y9</f>
        <v>#VALUE!</v>
      </c>
    </row>
    <row r="10" spans="2:26" ht="20.100000000000001" customHeight="1" x14ac:dyDescent="0.3">
      <c r="B10" s="44" t="s">
        <v>62</v>
      </c>
      <c r="C10" s="47" t="s">
        <v>52</v>
      </c>
      <c r="D10" s="47" t="s">
        <v>35</v>
      </c>
      <c r="E10" s="48" t="s">
        <v>21</v>
      </c>
      <c r="F10" s="51" t="s">
        <v>80</v>
      </c>
      <c r="G10" s="53">
        <v>6016</v>
      </c>
      <c r="H10" s="55">
        <v>0.375</v>
      </c>
      <c r="I10" s="22">
        <f t="shared" ref="I10:I12" si="4">G10*H10</f>
        <v>2256</v>
      </c>
      <c r="J10" s="13">
        <v>2</v>
      </c>
      <c r="K10" s="15">
        <f t="shared" ref="K10:K12" si="5">J10*I10</f>
        <v>4512</v>
      </c>
      <c r="L10" s="15">
        <f t="shared" si="3"/>
        <v>4512</v>
      </c>
      <c r="M10" s="11"/>
      <c r="N10" s="44" t="s">
        <v>62</v>
      </c>
      <c r="O10" s="47"/>
      <c r="P10" s="48" t="s">
        <v>21</v>
      </c>
      <c r="Q10" s="51" t="s">
        <v>80</v>
      </c>
      <c r="R10" s="60">
        <v>5.7</v>
      </c>
      <c r="S10" s="29">
        <f t="shared" si="0"/>
        <v>11.4</v>
      </c>
      <c r="T10" s="49">
        <f t="shared" ref="T10:T12" si="6">$Q$18/100*S10</f>
        <v>217557.6</v>
      </c>
      <c r="U10" s="60">
        <v>2.2000000000000002</v>
      </c>
      <c r="V10" s="50">
        <f t="shared" si="1"/>
        <v>4.4000000000000004</v>
      </c>
      <c r="W10" s="16">
        <f t="shared" ref="W10:W12" si="7">$Q$19/100*V10</f>
        <v>238374.40000000002</v>
      </c>
      <c r="X10" s="14"/>
      <c r="Y10" s="13">
        <f t="shared" si="2"/>
        <v>0</v>
      </c>
      <c r="Z10" s="16" t="e">
        <f t="shared" ref="Z10:Z12" si="8">$P$20/100*Y10</f>
        <v>#VALUE!</v>
      </c>
    </row>
    <row r="11" spans="2:26" ht="20.100000000000001" customHeight="1" x14ac:dyDescent="0.3">
      <c r="B11" s="44" t="s">
        <v>102</v>
      </c>
      <c r="C11" s="47" t="s">
        <v>89</v>
      </c>
      <c r="D11" s="47" t="s">
        <v>40</v>
      </c>
      <c r="E11" s="48" t="s">
        <v>21</v>
      </c>
      <c r="F11" s="51" t="s">
        <v>29</v>
      </c>
      <c r="G11" s="53">
        <v>5270</v>
      </c>
      <c r="H11" s="55">
        <v>0.375</v>
      </c>
      <c r="I11" s="22">
        <f t="shared" si="4"/>
        <v>1976.25</v>
      </c>
      <c r="J11" s="13">
        <v>1</v>
      </c>
      <c r="K11" s="15">
        <f t="shared" si="5"/>
        <v>1976.25</v>
      </c>
      <c r="L11" s="15">
        <f t="shared" si="3"/>
        <v>1976.25</v>
      </c>
      <c r="M11" s="11"/>
      <c r="N11" s="44" t="s">
        <v>98</v>
      </c>
      <c r="O11" s="47"/>
      <c r="P11" s="48" t="s">
        <v>21</v>
      </c>
      <c r="Q11" s="51" t="s">
        <v>29</v>
      </c>
      <c r="R11" s="60">
        <v>2.5</v>
      </c>
      <c r="S11" s="29">
        <f t="shared" si="0"/>
        <v>2.5</v>
      </c>
      <c r="T11" s="49">
        <f t="shared" si="6"/>
        <v>47710</v>
      </c>
      <c r="U11" s="14">
        <v>1.06</v>
      </c>
      <c r="V11" s="50">
        <f t="shared" si="1"/>
        <v>1.06</v>
      </c>
      <c r="W11" s="16">
        <f t="shared" si="7"/>
        <v>57426.560000000005</v>
      </c>
      <c r="X11" s="14"/>
      <c r="Y11" s="13">
        <f t="shared" si="2"/>
        <v>0</v>
      </c>
      <c r="Z11" s="16" t="e">
        <f t="shared" si="8"/>
        <v>#VALUE!</v>
      </c>
    </row>
    <row r="12" spans="2:26" ht="20.100000000000001" customHeight="1" x14ac:dyDescent="0.3">
      <c r="B12" s="44" t="s">
        <v>99</v>
      </c>
      <c r="C12" s="47" t="s">
        <v>66</v>
      </c>
      <c r="D12" s="47" t="s">
        <v>40</v>
      </c>
      <c r="E12" s="48" t="s">
        <v>21</v>
      </c>
      <c r="F12" s="51" t="s">
        <v>32</v>
      </c>
      <c r="G12" s="53">
        <v>7242</v>
      </c>
      <c r="H12" s="55">
        <v>0.375</v>
      </c>
      <c r="I12" s="22">
        <f t="shared" si="4"/>
        <v>2715.75</v>
      </c>
      <c r="J12" s="13">
        <v>1</v>
      </c>
      <c r="K12" s="15">
        <f t="shared" si="5"/>
        <v>2715.75</v>
      </c>
      <c r="L12" s="15">
        <f t="shared" si="3"/>
        <v>2715.75</v>
      </c>
      <c r="M12" s="11"/>
      <c r="N12" s="44" t="s">
        <v>99</v>
      </c>
      <c r="O12" s="47"/>
      <c r="P12" s="48" t="s">
        <v>21</v>
      </c>
      <c r="Q12" s="51" t="s">
        <v>32</v>
      </c>
      <c r="R12" s="60">
        <v>5.3</v>
      </c>
      <c r="S12" s="29">
        <f t="shared" si="0"/>
        <v>5.3</v>
      </c>
      <c r="T12" s="49">
        <f t="shared" si="6"/>
        <v>101145.2</v>
      </c>
      <c r="U12" s="60">
        <v>1.9</v>
      </c>
      <c r="V12" s="50">
        <f t="shared" si="1"/>
        <v>1.9</v>
      </c>
      <c r="W12" s="16">
        <f t="shared" si="7"/>
        <v>102934.39999999999</v>
      </c>
      <c r="X12" s="14"/>
      <c r="Y12" s="13">
        <f t="shared" si="2"/>
        <v>0</v>
      </c>
      <c r="Z12" s="16" t="e">
        <f t="shared" si="8"/>
        <v>#VALUE!</v>
      </c>
    </row>
    <row r="13" spans="2:26" ht="20.100000000000001" customHeight="1" thickBot="1" x14ac:dyDescent="0.35">
      <c r="B13" s="44" t="s">
        <v>100</v>
      </c>
      <c r="C13" s="47" t="s">
        <v>54</v>
      </c>
      <c r="D13" s="47" t="s">
        <v>40</v>
      </c>
      <c r="E13" s="48" t="s">
        <v>21</v>
      </c>
      <c r="F13" s="51" t="s">
        <v>77</v>
      </c>
      <c r="G13" s="53">
        <v>5507</v>
      </c>
      <c r="H13" s="55">
        <v>0.375</v>
      </c>
      <c r="I13" s="22">
        <f>G13*H13</f>
        <v>2065.125</v>
      </c>
      <c r="J13" s="13">
        <v>1</v>
      </c>
      <c r="K13" s="15">
        <f>J13*I13</f>
        <v>2065.125</v>
      </c>
      <c r="L13" s="15">
        <f t="shared" si="3"/>
        <v>2065.125</v>
      </c>
      <c r="M13" s="11"/>
      <c r="N13" s="44" t="s">
        <v>100</v>
      </c>
      <c r="O13" s="47" t="s">
        <v>35</v>
      </c>
      <c r="P13" s="48" t="s">
        <v>21</v>
      </c>
      <c r="Q13" s="51" t="s">
        <v>77</v>
      </c>
      <c r="R13" s="14">
        <v>5.3</v>
      </c>
      <c r="S13" s="29">
        <f t="shared" si="0"/>
        <v>5.3</v>
      </c>
      <c r="T13" s="49">
        <f>$Q$18/100*S13</f>
        <v>101145.2</v>
      </c>
      <c r="U13" s="60">
        <v>1.9</v>
      </c>
      <c r="V13" s="50">
        <f t="shared" si="1"/>
        <v>1.9</v>
      </c>
      <c r="W13" s="16">
        <f>$Q$19/100*V13</f>
        <v>102934.39999999999</v>
      </c>
      <c r="X13" s="14"/>
      <c r="Y13" s="13">
        <f t="shared" si="2"/>
        <v>0</v>
      </c>
      <c r="Z13" s="16" t="e">
        <f>$P$20/100*Y13</f>
        <v>#VALUE!</v>
      </c>
    </row>
    <row r="14" spans="2:26" ht="20.100000000000001" customHeight="1" thickTop="1" thickBot="1" x14ac:dyDescent="0.35">
      <c r="B14" s="25"/>
      <c r="C14" s="12"/>
      <c r="D14" s="1"/>
      <c r="E14" s="1"/>
      <c r="F14" s="1"/>
      <c r="G14" s="1"/>
      <c r="H14" s="1"/>
      <c r="I14" s="1"/>
      <c r="J14" s="41">
        <f>SUM(J8:J13)</f>
        <v>10</v>
      </c>
      <c r="K14" s="42">
        <f>SUM(K8:K13)</f>
        <v>31065.75</v>
      </c>
      <c r="L14" s="42">
        <f>SUM(L8:L13)</f>
        <v>31065.75</v>
      </c>
      <c r="M14" s="1"/>
      <c r="N14" s="98"/>
      <c r="O14" s="98"/>
      <c r="P14" s="98"/>
      <c r="Q14" s="98"/>
      <c r="R14" s="98"/>
      <c r="S14" s="57">
        <f>SUM(S8:S13)</f>
        <v>56.099999999999994</v>
      </c>
      <c r="T14" s="57">
        <f>SUM(T8:T13)</f>
        <v>1070612.3999999999</v>
      </c>
      <c r="U14" s="23"/>
      <c r="V14" s="57">
        <f>SUM(V8:V13)</f>
        <v>21.759999999999994</v>
      </c>
      <c r="W14" s="57">
        <f>SUM(W8:W13)</f>
        <v>1178869.76</v>
      </c>
      <c r="X14" s="24"/>
      <c r="Y14" s="57">
        <f>SUM(Y8:Y13)</f>
        <v>0</v>
      </c>
      <c r="Z14" s="57" t="e">
        <f>SUM(Z8:Z13)</f>
        <v>#VALUE!</v>
      </c>
    </row>
    <row r="15" spans="2:26" ht="20.100000000000001" customHeight="1" thickTop="1" x14ac:dyDescent="0.3">
      <c r="B15" s="5"/>
      <c r="C15" s="5"/>
      <c r="J15" s="6"/>
      <c r="K15" s="7"/>
      <c r="L15" s="7"/>
      <c r="N15" s="99"/>
      <c r="O15" s="99"/>
      <c r="P15" s="99"/>
      <c r="Q15" s="99"/>
      <c r="R15" s="99"/>
      <c r="S15" s="8"/>
      <c r="T15" s="8"/>
      <c r="U15" s="9"/>
      <c r="V15" s="8"/>
      <c r="W15" s="8"/>
      <c r="X15" s="9"/>
      <c r="Y15" s="8"/>
      <c r="Z15" s="8"/>
    </row>
    <row r="16" spans="2:26" ht="20.100000000000001" customHeight="1" thickBot="1" x14ac:dyDescent="0.35">
      <c r="B16" s="5"/>
      <c r="C16" s="5"/>
      <c r="J16" s="6"/>
      <c r="K16" s="7"/>
      <c r="L16" s="7"/>
      <c r="N16" s="5"/>
      <c r="R16" s="10"/>
      <c r="S16" s="8"/>
      <c r="T16" s="8"/>
      <c r="U16" s="9"/>
      <c r="V16" s="8"/>
      <c r="W16" s="8"/>
    </row>
    <row r="17" spans="1:21" ht="20.100000000000001" customHeight="1" thickTop="1" thickBot="1" x14ac:dyDescent="0.35">
      <c r="J17" s="6"/>
      <c r="K17" s="6"/>
      <c r="L17" s="6"/>
      <c r="N17" s="40" t="s">
        <v>12</v>
      </c>
      <c r="O17" s="1"/>
      <c r="P17" s="100" t="s">
        <v>43</v>
      </c>
      <c r="Q17" s="101"/>
      <c r="R17" s="101"/>
      <c r="S17" s="102"/>
      <c r="T17" s="34"/>
      <c r="U17" s="34"/>
    </row>
    <row r="18" spans="1:21" ht="20.100000000000001" customHeight="1" thickTop="1" thickBot="1" x14ac:dyDescent="0.35">
      <c r="J18" s="6"/>
      <c r="K18" s="6"/>
      <c r="L18" s="6"/>
      <c r="N18" s="32">
        <f>L14/T14*1000</f>
        <v>29.016803840493537</v>
      </c>
      <c r="O18" s="1"/>
      <c r="P18" s="30" t="s">
        <v>36</v>
      </c>
      <c r="Q18" s="17">
        <v>1908400</v>
      </c>
      <c r="R18" s="25"/>
      <c r="S18" s="35"/>
      <c r="T18" s="1"/>
      <c r="U18" s="25"/>
    </row>
    <row r="19" spans="1:21" ht="20.100000000000001" customHeight="1" thickTop="1" thickBot="1" x14ac:dyDescent="0.35">
      <c r="K19" s="2"/>
      <c r="L19" s="2"/>
      <c r="N19" s="40" t="s">
        <v>13</v>
      </c>
      <c r="O19" s="1"/>
      <c r="P19" s="30" t="s">
        <v>37</v>
      </c>
      <c r="Q19" s="17">
        <v>5417600</v>
      </c>
      <c r="R19" s="25"/>
      <c r="S19" s="35"/>
      <c r="T19" s="1"/>
      <c r="U19" s="25"/>
    </row>
    <row r="20" spans="1:21" ht="20.100000000000001" customHeight="1" thickTop="1" thickBot="1" x14ac:dyDescent="0.35">
      <c r="B20" s="26"/>
      <c r="K20" s="37" t="s">
        <v>57</v>
      </c>
      <c r="N20" s="32">
        <f>L14/W14*1000</f>
        <v>26.352147670663804</v>
      </c>
      <c r="O20" s="1"/>
      <c r="P20" s="30" t="s">
        <v>38</v>
      </c>
      <c r="Q20" s="25"/>
      <c r="R20" s="17">
        <f>Q19*S20</f>
        <v>421489.27999999997</v>
      </c>
      <c r="S20" s="36">
        <v>7.7799999999999994E-2</v>
      </c>
      <c r="T20" s="1"/>
      <c r="U20" s="1"/>
    </row>
    <row r="21" spans="1:21" ht="20.100000000000001" customHeight="1" thickTop="1" thickBot="1" x14ac:dyDescent="0.35">
      <c r="N21" s="40" t="s">
        <v>14</v>
      </c>
      <c r="O21" s="1"/>
      <c r="P21" s="30" t="s">
        <v>31</v>
      </c>
      <c r="Q21" s="25"/>
      <c r="R21" s="25"/>
      <c r="S21" s="35"/>
      <c r="T21" s="26"/>
      <c r="U21" s="26"/>
    </row>
    <row r="22" spans="1:21" ht="20.100000000000001" customHeight="1" thickTop="1" thickBot="1" x14ac:dyDescent="0.35">
      <c r="N22" s="33">
        <f>L14/S14</f>
        <v>553.75668449197872</v>
      </c>
      <c r="O22" s="1"/>
      <c r="P22" s="94" t="s">
        <v>95</v>
      </c>
      <c r="Q22" s="95"/>
      <c r="R22" s="95"/>
      <c r="S22" s="96"/>
      <c r="T22" s="26"/>
      <c r="U22" s="26"/>
    </row>
    <row r="23" spans="1:21" ht="20.100000000000001" customHeight="1" thickTop="1" x14ac:dyDescent="0.3"/>
    <row r="24" spans="1:21" x14ac:dyDescent="0.3">
      <c r="L24" s="1"/>
      <c r="M24" s="1"/>
      <c r="N24" s="1"/>
      <c r="O24" s="1"/>
      <c r="P24" s="1"/>
      <c r="Q24" s="1"/>
    </row>
    <row r="25" spans="1:21" x14ac:dyDescent="0.3">
      <c r="L25" s="1"/>
      <c r="M25" s="1"/>
      <c r="N25" s="1"/>
      <c r="O25" s="1"/>
      <c r="P25" s="1"/>
      <c r="Q25" s="1"/>
    </row>
    <row r="26" spans="1:21" s="26" customFormat="1" ht="15.6" x14ac:dyDescent="0.3">
      <c r="A26" s="26" t="s">
        <v>124</v>
      </c>
      <c r="F26" s="107"/>
      <c r="G26" s="108"/>
      <c r="H26" s="108"/>
      <c r="J26" s="109"/>
      <c r="K26" s="1"/>
      <c r="L26" s="1"/>
    </row>
  </sheetData>
  <mergeCells count="29">
    <mergeCell ref="B2:C2"/>
    <mergeCell ref="B4:G4"/>
    <mergeCell ref="J4:L4"/>
    <mergeCell ref="N4:Q4"/>
    <mergeCell ref="R4:T4"/>
    <mergeCell ref="X4:Z4"/>
    <mergeCell ref="B5:B6"/>
    <mergeCell ref="C5:C6"/>
    <mergeCell ref="D5:D6"/>
    <mergeCell ref="E5:E6"/>
    <mergeCell ref="F5:F6"/>
    <mergeCell ref="N5:N6"/>
    <mergeCell ref="O5:O6"/>
    <mergeCell ref="P5:P6"/>
    <mergeCell ref="Q5:Q6"/>
    <mergeCell ref="U4:W4"/>
    <mergeCell ref="P22:S22"/>
    <mergeCell ref="X5:X6"/>
    <mergeCell ref="Y5:Y6"/>
    <mergeCell ref="Z5:Z6"/>
    <mergeCell ref="N14:R14"/>
    <mergeCell ref="N15:R15"/>
    <mergeCell ref="P17:S17"/>
    <mergeCell ref="R5:R6"/>
    <mergeCell ref="S5:S6"/>
    <mergeCell ref="T5:T6"/>
    <mergeCell ref="U5:U6"/>
    <mergeCell ref="V5:V6"/>
    <mergeCell ref="W5:W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8" firstPageNumber="0" pageOrder="overThenDown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tabSelected="1" zoomScale="69" zoomScaleNormal="69" zoomScaleSheetLayoutView="69" workbookViewId="0"/>
  </sheetViews>
  <sheetFormatPr defaultColWidth="9.109375" defaultRowHeight="18" x14ac:dyDescent="0.35"/>
  <cols>
    <col min="1" max="1" width="2.33203125" style="63" customWidth="1"/>
    <col min="2" max="2" width="63.109375" style="63" customWidth="1"/>
    <col min="3" max="3" width="33.44140625" style="64" customWidth="1"/>
    <col min="4" max="5" width="34.44140625" style="63" customWidth="1"/>
    <col min="6" max="6" width="16.6640625" style="63" customWidth="1"/>
    <col min="7" max="7" width="22.5546875" style="63" customWidth="1"/>
    <col min="8" max="8" width="20.6640625" style="63" customWidth="1"/>
    <col min="9" max="10" width="9.44140625" style="63" customWidth="1"/>
    <col min="11" max="12" width="13.33203125" style="63" customWidth="1"/>
    <col min="13" max="13" width="16.6640625" style="63" customWidth="1"/>
    <col min="14" max="16" width="13.5546875" style="63" customWidth="1"/>
    <col min="17" max="22" width="9.109375" style="63"/>
    <col min="23" max="16384" width="9.109375" style="65"/>
  </cols>
  <sheetData>
    <row r="2" spans="1:22" ht="12.75" customHeight="1" thickBot="1" x14ac:dyDescent="0.4"/>
    <row r="3" spans="1:22" s="61" customFormat="1" ht="29.25" customHeight="1" thickBot="1" x14ac:dyDescent="0.3">
      <c r="A3" s="66"/>
      <c r="B3" s="72"/>
      <c r="C3" s="73" t="s">
        <v>110</v>
      </c>
      <c r="D3" s="74" t="s">
        <v>111</v>
      </c>
      <c r="E3" s="74" t="s">
        <v>112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61" customFormat="1" ht="29.25" customHeight="1" x14ac:dyDescent="0.25">
      <c r="A4" s="66"/>
      <c r="B4" s="76" t="s">
        <v>73</v>
      </c>
      <c r="C4" s="77">
        <f>'Dicas Foliões'!J22</f>
        <v>40</v>
      </c>
      <c r="D4" s="78">
        <f>'Dicas Foliões'!L22</f>
        <v>104865.375</v>
      </c>
      <c r="E4" s="79">
        <f>'Dicas Foliões'!L22</f>
        <v>104865.375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9.25" customHeight="1" x14ac:dyDescent="0.35">
      <c r="B5" s="67" t="s">
        <v>68</v>
      </c>
      <c r="C5" s="62">
        <f>'POP UP '!J9</f>
        <v>42</v>
      </c>
      <c r="D5" s="75">
        <f>'POP UP '!K9</f>
        <v>243146.40000000002</v>
      </c>
      <c r="E5" s="80">
        <f>'POP UP '!L9</f>
        <v>243146.40000000002</v>
      </c>
    </row>
    <row r="6" spans="1:22" ht="29.25" customHeight="1" x14ac:dyDescent="0.35">
      <c r="B6" s="67" t="s">
        <v>114</v>
      </c>
      <c r="C6" s="62">
        <f>'Chamada 30" Ass 5s'!J24</f>
        <v>110</v>
      </c>
      <c r="D6" s="75">
        <f>'Chamada 30" Ass 5s'!K24</f>
        <v>425290.5</v>
      </c>
      <c r="E6" s="80">
        <f>'Chamada 30" Ass 5s'!L24</f>
        <v>425290.5</v>
      </c>
    </row>
    <row r="7" spans="1:22" ht="29.25" customHeight="1" x14ac:dyDescent="0.35">
      <c r="B7" s="67" t="s">
        <v>115</v>
      </c>
      <c r="C7" s="62">
        <f>'Chamada 10"'!J26</f>
        <v>60</v>
      </c>
      <c r="D7" s="75">
        <f>'Chamada 10"'!K26</f>
        <v>273134.875</v>
      </c>
      <c r="E7" s="80">
        <f>'Chamada 10"'!L26</f>
        <v>273134.875</v>
      </c>
    </row>
    <row r="8" spans="1:22" ht="29.25" customHeight="1" x14ac:dyDescent="0.35">
      <c r="B8" s="67" t="s">
        <v>69</v>
      </c>
      <c r="C8" s="62">
        <f>'Agenda '!J24</f>
        <v>50</v>
      </c>
      <c r="D8" s="75">
        <f>'Agenda '!K24</f>
        <v>217522.5</v>
      </c>
      <c r="E8" s="80">
        <f>'Agenda '!L24</f>
        <v>217522.5</v>
      </c>
    </row>
    <row r="9" spans="1:22" ht="29.25" customHeight="1" x14ac:dyDescent="0.35">
      <c r="B9" s="67" t="s">
        <v>74</v>
      </c>
      <c r="C9" s="62">
        <f>'Flashes '!J14</f>
        <v>10</v>
      </c>
      <c r="D9" s="75">
        <f>'Flashes '!K14</f>
        <v>31065.75</v>
      </c>
      <c r="E9" s="80">
        <f>'Flashes '!L14</f>
        <v>31065.75</v>
      </c>
    </row>
    <row r="10" spans="1:22" ht="29.25" customHeight="1" x14ac:dyDescent="0.35">
      <c r="B10" s="67" t="s">
        <v>119</v>
      </c>
      <c r="C10" s="62">
        <f>'VT Exclusivo Patrocinador'!J24</f>
        <v>40</v>
      </c>
      <c r="D10" s="75">
        <f>'VT Exclusivo Patrocinador'!K24</f>
        <v>388255</v>
      </c>
      <c r="E10" s="80">
        <f>'VT Exclusivo Patrocinador'!L24</f>
        <v>388255</v>
      </c>
    </row>
    <row r="11" spans="1:22" ht="29.25" customHeight="1" thickBot="1" x14ac:dyDescent="0.4">
      <c r="B11" s="81" t="s">
        <v>101</v>
      </c>
      <c r="C11" s="82">
        <f>SUM(C4:C9)</f>
        <v>312</v>
      </c>
      <c r="D11" s="83">
        <f>SUM(D4:D10)</f>
        <v>1683280.4</v>
      </c>
      <c r="E11" s="84">
        <f>SUM(E4:E10)</f>
        <v>1683280.4</v>
      </c>
    </row>
    <row r="12" spans="1:22" ht="14.25" customHeight="1" thickBot="1" x14ac:dyDescent="0.4"/>
    <row r="13" spans="1:22" ht="43.5" customHeight="1" thickBot="1" x14ac:dyDescent="0.4">
      <c r="B13" s="70" t="s">
        <v>120</v>
      </c>
      <c r="C13" s="71">
        <f>C11</f>
        <v>312</v>
      </c>
      <c r="D13" s="69">
        <f>D11</f>
        <v>1683280.4</v>
      </c>
      <c r="E13" s="68">
        <f>E11</f>
        <v>1683280.4</v>
      </c>
    </row>
    <row r="14" spans="1:22" ht="14.25" customHeight="1" thickBot="1" x14ac:dyDescent="0.4"/>
    <row r="15" spans="1:22" ht="40.5" customHeight="1" thickBot="1" x14ac:dyDescent="0.4">
      <c r="B15" s="104" t="s">
        <v>118</v>
      </c>
      <c r="C15" s="105"/>
      <c r="D15" s="106"/>
      <c r="E15" s="85" t="s">
        <v>121</v>
      </c>
    </row>
    <row r="17" spans="1:12" s="26" customFormat="1" ht="15.6" x14ac:dyDescent="0.3">
      <c r="A17" s="26" t="s">
        <v>125</v>
      </c>
      <c r="F17" s="107"/>
      <c r="G17" s="108"/>
      <c r="H17" s="108"/>
      <c r="J17" s="109"/>
      <c r="K17" s="1"/>
      <c r="L17" s="1"/>
    </row>
    <row r="19" spans="1:12" s="26" customFormat="1" ht="15.6" x14ac:dyDescent="0.3">
      <c r="A19" s="26" t="s">
        <v>124</v>
      </c>
      <c r="F19" s="107"/>
      <c r="G19" s="108"/>
      <c r="H19" s="108"/>
      <c r="J19" s="109"/>
      <c r="K19" s="1"/>
      <c r="L19" s="1"/>
    </row>
  </sheetData>
  <mergeCells count="1">
    <mergeCell ref="B15:D15"/>
  </mergeCells>
  <pageMargins left="0.51181102362204722" right="0.51181102362204722" top="0.78740157480314965" bottom="0.78740157480314965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Dicas Foliões</vt:lpstr>
      <vt:lpstr>POP UP </vt:lpstr>
      <vt:lpstr>VT Exclusivo Patrocinador</vt:lpstr>
      <vt:lpstr>Chamada 30" Ass 5s</vt:lpstr>
      <vt:lpstr>Chamada 10"</vt:lpstr>
      <vt:lpstr>Agenda </vt:lpstr>
      <vt:lpstr>Flashes </vt:lpstr>
      <vt:lpstr>TOTAL PROJETO</vt:lpstr>
      <vt:lpstr>'TOTAL PROJETO'!Area_de_impressao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pventura</dc:creator>
  <cp:lastModifiedBy>Joyce Luque Bastos Berthaud</cp:lastModifiedBy>
  <cp:revision>1</cp:revision>
  <cp:lastPrinted>2023-06-23T11:39:31Z</cp:lastPrinted>
  <dcterms:created xsi:type="dcterms:W3CDTF">2007-07-20T21:17:54Z</dcterms:created>
  <dcterms:modified xsi:type="dcterms:W3CDTF">2023-11-16T13:22:49Z</dcterms:modified>
</cp:coreProperties>
</file>